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UNICIPIO\2020\PROFORMA\INFORME PROFORMA DE INGRESOS Y GASTOS\DICIEMBRE\PROYECCION POR PARTIDA\"/>
    </mc:Choice>
  </mc:AlternateContent>
  <bookViews>
    <workbookView xWindow="0" yWindow="0" windowWidth="19200" windowHeight="11295" firstSheet="23" activeTab="30"/>
  </bookViews>
  <sheets>
    <sheet name="11.01.02" sheetId="1" r:id="rId1"/>
    <sheet name="11.02.01" sheetId="2" r:id="rId2"/>
    <sheet name="11.02.02" sheetId="3" r:id="rId3"/>
    <sheet name="11.02.05" sheetId="4" r:id="rId4"/>
    <sheet name="11.02.06" sheetId="5" r:id="rId5"/>
    <sheet name="11.02.07" sheetId="6" r:id="rId6"/>
    <sheet name="11.03.12  " sheetId="7" r:id="rId7"/>
    <sheet name="11.07.04" sheetId="8" r:id="rId8"/>
    <sheet name="11.07.10" sheetId="9" r:id="rId9"/>
    <sheet name="13.01.02" sheetId="10" r:id="rId10"/>
    <sheet name="13.01.03" sheetId="11" r:id="rId11"/>
    <sheet name="13.01.08" sheetId="12" r:id="rId12"/>
    <sheet name="13.01.11" sheetId="13" r:id="rId13"/>
    <sheet name="13.01.12 " sheetId="14" r:id="rId14"/>
    <sheet name="13.01.18" sheetId="15" r:id="rId15"/>
    <sheet name="13.01.99" sheetId="16" r:id="rId16"/>
    <sheet name="13.03.08" sheetId="17" r:id="rId17"/>
    <sheet name="13.04.99" sheetId="18" r:id="rId18"/>
    <sheet name="14.02.04" sheetId="19" r:id="rId19"/>
    <sheet name="17.01.99" sheetId="20" r:id="rId20"/>
    <sheet name="17.02.02" sheetId="21" r:id="rId21"/>
    <sheet name="17.03.01" sheetId="22" r:id="rId22"/>
    <sheet name="17.04.01" sheetId="23" r:id="rId23"/>
    <sheet name="17.04.02" sheetId="24" r:id="rId24"/>
    <sheet name="17.04.16" sheetId="25" r:id="rId25"/>
    <sheet name="17.04.99" sheetId="26" r:id="rId26"/>
    <sheet name=" 19.01.01" sheetId="27" r:id="rId27"/>
    <sheet name="19.02.01" sheetId="28" r:id="rId28"/>
    <sheet name="19.02.99" sheetId="29" r:id="rId29"/>
    <sheet name="19.04.01" sheetId="30" r:id="rId30"/>
    <sheet name="19.04.99" sheetId="31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1" l="1"/>
  <c r="C15" i="31"/>
  <c r="C21" i="31"/>
  <c r="C20" i="31"/>
  <c r="C19" i="31"/>
  <c r="C18" i="31"/>
  <c r="C13" i="31"/>
  <c r="C22" i="31" s="1"/>
  <c r="C12" i="31"/>
  <c r="C11" i="31"/>
  <c r="C10" i="31"/>
  <c r="C9" i="31"/>
  <c r="C8" i="31"/>
  <c r="C7" i="31"/>
  <c r="C6" i="31"/>
  <c r="C13" i="30"/>
  <c r="C22" i="30" s="1"/>
  <c r="C12" i="30"/>
  <c r="C19" i="30" s="1"/>
  <c r="C11" i="30"/>
  <c r="C18" i="30" s="1"/>
  <c r="C10" i="30"/>
  <c r="C9" i="30"/>
  <c r="C8" i="30"/>
  <c r="C7" i="30"/>
  <c r="C6" i="30"/>
  <c r="C19" i="29"/>
  <c r="C18" i="29"/>
  <c r="C13" i="29"/>
  <c r="C20" i="29" s="1"/>
  <c r="C12" i="29"/>
  <c r="C11" i="29"/>
  <c r="C10" i="29"/>
  <c r="C9" i="29"/>
  <c r="C8" i="29"/>
  <c r="C7" i="29"/>
  <c r="C6" i="29"/>
  <c r="C61" i="28"/>
  <c r="C59" i="28"/>
  <c r="C52" i="28"/>
  <c r="C54" i="28" s="1"/>
  <c r="C51" i="28"/>
  <c r="C58" i="28" s="1"/>
  <c r="C50" i="28"/>
  <c r="C57" i="28" s="1"/>
  <c r="C49" i="28"/>
  <c r="C48" i="28"/>
  <c r="C47" i="28"/>
  <c r="C20" i="27"/>
  <c r="C13" i="27"/>
  <c r="C15" i="27" s="1"/>
  <c r="C12" i="27"/>
  <c r="C22" i="27" s="1"/>
  <c r="C11" i="27"/>
  <c r="C10" i="27"/>
  <c r="C18" i="27" s="1"/>
  <c r="C9" i="27"/>
  <c r="C8" i="27"/>
  <c r="C7" i="27"/>
  <c r="C6" i="27"/>
  <c r="C63" i="26"/>
  <c r="C60" i="26"/>
  <c r="C59" i="26"/>
  <c r="C56" i="26"/>
  <c r="C54" i="26"/>
  <c r="C53" i="26"/>
  <c r="C52" i="26"/>
  <c r="C61" i="26" s="1"/>
  <c r="C51" i="26"/>
  <c r="C50" i="26"/>
  <c r="C49" i="26"/>
  <c r="C48" i="26"/>
  <c r="C47" i="26"/>
  <c r="C60" i="25"/>
  <c r="C51" i="25"/>
  <c r="C58" i="25" s="1"/>
  <c r="C50" i="25"/>
  <c r="C57" i="25" s="1"/>
  <c r="C49" i="25"/>
  <c r="C56" i="25" s="1"/>
  <c r="C48" i="25"/>
  <c r="C47" i="25"/>
  <c r="C19" i="24"/>
  <c r="C12" i="24"/>
  <c r="C21" i="24" s="1"/>
  <c r="C22" i="24" s="1"/>
  <c r="C11" i="24"/>
  <c r="C18" i="24" s="1"/>
  <c r="C10" i="24"/>
  <c r="C9" i="24"/>
  <c r="C17" i="24" s="1"/>
  <c r="C20" i="24" s="1"/>
  <c r="C8" i="24"/>
  <c r="C7" i="24"/>
  <c r="C6" i="24"/>
  <c r="C5" i="24"/>
  <c r="C20" i="23"/>
  <c r="C19" i="23"/>
  <c r="C13" i="23"/>
  <c r="C21" i="23" s="1"/>
  <c r="C12" i="23"/>
  <c r="C11" i="23"/>
  <c r="C10" i="23"/>
  <c r="C9" i="23"/>
  <c r="C8" i="23"/>
  <c r="C7" i="23"/>
  <c r="C6" i="23"/>
  <c r="C11" i="22"/>
  <c r="C21" i="22" s="1"/>
  <c r="C10" i="22"/>
  <c r="C18" i="22" s="1"/>
  <c r="C9" i="22"/>
  <c r="C17" i="22" s="1"/>
  <c r="C8" i="22"/>
  <c r="C7" i="22"/>
  <c r="C6" i="22"/>
  <c r="C5" i="22"/>
  <c r="C4" i="22"/>
  <c r="C63" i="21"/>
  <c r="C54" i="21"/>
  <c r="C61" i="21" s="1"/>
  <c r="C53" i="21"/>
  <c r="C60" i="21" s="1"/>
  <c r="C52" i="21"/>
  <c r="C59" i="21" s="1"/>
  <c r="C51" i="21"/>
  <c r="C50" i="21"/>
  <c r="C49" i="21"/>
  <c r="C48" i="21"/>
  <c r="C47" i="21"/>
  <c r="C60" i="20"/>
  <c r="C59" i="20"/>
  <c r="C54" i="20"/>
  <c r="C63" i="20" s="1"/>
  <c r="C53" i="20"/>
  <c r="C52" i="20"/>
  <c r="C51" i="20"/>
  <c r="C50" i="20"/>
  <c r="C49" i="20"/>
  <c r="C48" i="20"/>
  <c r="C47" i="20"/>
  <c r="C17" i="19"/>
  <c r="C12" i="19"/>
  <c r="C21" i="19" s="1"/>
  <c r="C11" i="19"/>
  <c r="C18" i="19" s="1"/>
  <c r="C10" i="19"/>
  <c r="C9" i="19"/>
  <c r="C8" i="19"/>
  <c r="C7" i="19"/>
  <c r="C6" i="19"/>
  <c r="C5" i="19"/>
  <c r="C19" i="18"/>
  <c r="C12" i="18"/>
  <c r="C21" i="18" s="1"/>
  <c r="C11" i="18"/>
  <c r="C18" i="18" s="1"/>
  <c r="C10" i="18"/>
  <c r="C17" i="18" s="1"/>
  <c r="C9" i="18"/>
  <c r="C8" i="18"/>
  <c r="C7" i="18"/>
  <c r="C6" i="18"/>
  <c r="C5" i="18"/>
  <c r="C16" i="17"/>
  <c r="C15" i="17"/>
  <c r="C10" i="17"/>
  <c r="C19" i="17" s="1"/>
  <c r="C9" i="17"/>
  <c r="C8" i="17"/>
  <c r="C7" i="17"/>
  <c r="C6" i="17"/>
  <c r="C5" i="17"/>
  <c r="C14" i="16"/>
  <c r="C21" i="16" s="1"/>
  <c r="C13" i="16"/>
  <c r="C23" i="16" s="1"/>
  <c r="C12" i="16"/>
  <c r="C11" i="16"/>
  <c r="C19" i="16" s="1"/>
  <c r="C10" i="16"/>
  <c r="C9" i="16"/>
  <c r="C8" i="16"/>
  <c r="C7" i="16"/>
  <c r="C6" i="16"/>
  <c r="C5" i="16"/>
  <c r="C19" i="15"/>
  <c r="C17" i="15"/>
  <c r="C10" i="15"/>
  <c r="C12" i="15" s="1"/>
  <c r="C9" i="15"/>
  <c r="C16" i="15" s="1"/>
  <c r="C8" i="15"/>
  <c r="C15" i="15" s="1"/>
  <c r="C18" i="15" s="1"/>
  <c r="C20" i="15" s="1"/>
  <c r="C7" i="15"/>
  <c r="C6" i="15"/>
  <c r="C5" i="15"/>
  <c r="C15" i="30" l="1"/>
  <c r="C20" i="30"/>
  <c r="C21" i="30" s="1"/>
  <c r="C23" i="30" s="1"/>
  <c r="C21" i="29"/>
  <c r="C23" i="29" s="1"/>
  <c r="C22" i="29"/>
  <c r="C15" i="29"/>
  <c r="C60" i="28"/>
  <c r="C62" i="28" s="1"/>
  <c r="C19" i="27"/>
  <c r="C21" i="27" s="1"/>
  <c r="C23" i="27" s="1"/>
  <c r="C62" i="26"/>
  <c r="C64" i="26" s="1"/>
  <c r="C59" i="25"/>
  <c r="C61" i="25" s="1"/>
  <c r="C53" i="25"/>
  <c r="C14" i="24"/>
  <c r="C22" i="23"/>
  <c r="C15" i="23"/>
  <c r="C23" i="23"/>
  <c r="C13" i="22"/>
  <c r="C19" i="22"/>
  <c r="C20" i="22" s="1"/>
  <c r="C22" i="22" s="1"/>
  <c r="C62" i="21"/>
  <c r="C56" i="21"/>
  <c r="C56" i="20"/>
  <c r="C61" i="20"/>
  <c r="C62" i="20" s="1"/>
  <c r="C64" i="20" s="1"/>
  <c r="C14" i="19"/>
  <c r="C19" i="19"/>
  <c r="C20" i="19" s="1"/>
  <c r="C22" i="19" s="1"/>
  <c r="C20" i="18"/>
  <c r="C22" i="18" s="1"/>
  <c r="C14" i="18"/>
  <c r="C12" i="17"/>
  <c r="C17" i="17"/>
  <c r="C18" i="17" s="1"/>
  <c r="C20" i="17" s="1"/>
  <c r="C16" i="16"/>
  <c r="C20" i="16"/>
  <c r="C22" i="16" s="1"/>
  <c r="C24" i="16" s="1"/>
  <c r="C9" i="14"/>
  <c r="C18" i="14" s="1"/>
  <c r="C8" i="14"/>
  <c r="C15" i="14" s="1"/>
  <c r="C7" i="14"/>
  <c r="C6" i="14"/>
  <c r="C5" i="14"/>
  <c r="C14" i="13"/>
  <c r="C9" i="13"/>
  <c r="C11" i="13" s="1"/>
  <c r="C8" i="13"/>
  <c r="C16" i="13" s="1"/>
  <c r="C7" i="13"/>
  <c r="C6" i="13"/>
  <c r="C5" i="13"/>
  <c r="C13" i="12"/>
  <c r="C22" i="12" s="1"/>
  <c r="C12" i="12"/>
  <c r="C19" i="12" s="1"/>
  <c r="C11" i="12"/>
  <c r="C18" i="12" s="1"/>
  <c r="C10" i="12"/>
  <c r="C9" i="12"/>
  <c r="C8" i="12"/>
  <c r="C7" i="12"/>
  <c r="C6" i="12"/>
  <c r="C5" i="12"/>
  <c r="C64" i="11"/>
  <c r="C58" i="11"/>
  <c r="C60" i="11" s="1"/>
  <c r="C57" i="11"/>
  <c r="C56" i="11"/>
  <c r="C63" i="11" s="1"/>
  <c r="C55" i="11"/>
  <c r="C54" i="11"/>
  <c r="C53" i="11"/>
  <c r="C52" i="11"/>
  <c r="C51" i="11"/>
  <c r="C50" i="11"/>
  <c r="C11" i="10"/>
  <c r="C20" i="10" s="1"/>
  <c r="C10" i="10"/>
  <c r="C9" i="10"/>
  <c r="C17" i="10" s="1"/>
  <c r="C8" i="10"/>
  <c r="C7" i="10"/>
  <c r="C6" i="10"/>
  <c r="C5" i="10"/>
  <c r="C4" i="10"/>
  <c r="C6" i="9"/>
  <c r="C15" i="9" s="1"/>
  <c r="C5" i="9"/>
  <c r="C4" i="9"/>
  <c r="C3" i="9"/>
  <c r="C15" i="8"/>
  <c r="C10" i="8"/>
  <c r="C19" i="8" s="1"/>
  <c r="C9" i="8"/>
  <c r="C16" i="8" s="1"/>
  <c r="C8" i="8"/>
  <c r="C7" i="8"/>
  <c r="C6" i="8"/>
  <c r="C5" i="8"/>
  <c r="C4" i="8"/>
  <c r="C3" i="8"/>
  <c r="C11" i="7"/>
  <c r="C20" i="7" s="1"/>
  <c r="C10" i="7"/>
  <c r="C17" i="7" s="1"/>
  <c r="C9" i="7"/>
  <c r="C16" i="7" s="1"/>
  <c r="C8" i="7"/>
  <c r="C7" i="7"/>
  <c r="C6" i="7"/>
  <c r="C5" i="7"/>
  <c r="C54" i="6"/>
  <c r="C63" i="6" s="1"/>
  <c r="C53" i="6"/>
  <c r="C52" i="6"/>
  <c r="C51" i="6"/>
  <c r="C59" i="6" s="1"/>
  <c r="C50" i="6"/>
  <c r="C49" i="6"/>
  <c r="C48" i="6"/>
  <c r="C47" i="6"/>
  <c r="C63" i="5"/>
  <c r="C56" i="5"/>
  <c r="C53" i="5"/>
  <c r="C61" i="5" s="1"/>
  <c r="C52" i="5"/>
  <c r="C59" i="5" s="1"/>
  <c r="C51" i="5"/>
  <c r="C50" i="5"/>
  <c r="C49" i="5"/>
  <c r="C48" i="5"/>
  <c r="C47" i="5"/>
  <c r="C22" i="4"/>
  <c r="C18" i="4"/>
  <c r="C15" i="4"/>
  <c r="C12" i="4"/>
  <c r="C20" i="4" s="1"/>
  <c r="C11" i="4"/>
  <c r="C10" i="4"/>
  <c r="C9" i="4"/>
  <c r="C8" i="4"/>
  <c r="C7" i="4"/>
  <c r="C6" i="4"/>
  <c r="C23" i="3"/>
  <c r="C16" i="3"/>
  <c r="C13" i="3"/>
  <c r="C21" i="3" s="1"/>
  <c r="C12" i="3"/>
  <c r="C19" i="3" s="1"/>
  <c r="C10" i="3"/>
  <c r="C9" i="3"/>
  <c r="C8" i="3"/>
  <c r="C7" i="3"/>
  <c r="C6" i="3"/>
  <c r="C12" i="2"/>
  <c r="C22" i="2" s="1"/>
  <c r="C11" i="2"/>
  <c r="C10" i="2"/>
  <c r="C18" i="2" s="1"/>
  <c r="C8" i="2"/>
  <c r="C7" i="2"/>
  <c r="C6" i="2"/>
  <c r="C24" i="1"/>
  <c r="C12" i="1"/>
  <c r="C15" i="1" s="1"/>
  <c r="C11" i="1"/>
  <c r="C21" i="1" s="1"/>
  <c r="C10" i="1"/>
  <c r="C20" i="1" s="1"/>
  <c r="C9" i="1"/>
  <c r="C8" i="1"/>
  <c r="C7" i="1"/>
  <c r="C6" i="1"/>
  <c r="C18" i="1" s="1"/>
  <c r="C24" i="23" l="1"/>
  <c r="C62" i="5"/>
  <c r="C64" i="5" s="1"/>
  <c r="C22" i="1"/>
  <c r="C60" i="5"/>
  <c r="C20" i="12"/>
  <c r="C21" i="12" s="1"/>
  <c r="C23" i="12" s="1"/>
  <c r="C60" i="6"/>
  <c r="C62" i="6" s="1"/>
  <c r="C64" i="6" s="1"/>
  <c r="C16" i="10"/>
  <c r="C14" i="14"/>
  <c r="C17" i="13"/>
  <c r="C19" i="13" s="1"/>
  <c r="C18" i="13"/>
  <c r="C19" i="2"/>
  <c r="C20" i="2"/>
  <c r="C19" i="1"/>
  <c r="C20" i="3"/>
  <c r="C61" i="6"/>
  <c r="C15" i="13"/>
  <c r="C11" i="9"/>
  <c r="C22" i="3"/>
  <c r="C24" i="3" s="1"/>
  <c r="C12" i="9"/>
  <c r="C11" i="14"/>
  <c r="C16" i="14"/>
  <c r="C15" i="12"/>
  <c r="C65" i="11"/>
  <c r="C66" i="11" s="1"/>
  <c r="C67" i="11"/>
  <c r="C13" i="10"/>
  <c r="C18" i="10"/>
  <c r="C8" i="9"/>
  <c r="C13" i="9"/>
  <c r="C12" i="8"/>
  <c r="C17" i="8"/>
  <c r="C18" i="8" s="1"/>
  <c r="C20" i="8" s="1"/>
  <c r="C18" i="7"/>
  <c r="C19" i="7" s="1"/>
  <c r="C21" i="7" s="1"/>
  <c r="C13" i="7"/>
  <c r="C56" i="6"/>
  <c r="C19" i="4"/>
  <c r="C21" i="4" s="1"/>
  <c r="C23" i="4" s="1"/>
  <c r="C21" i="2"/>
  <c r="C23" i="2" s="1"/>
  <c r="C14" i="2"/>
  <c r="C23" i="1"/>
  <c r="C25" i="1"/>
  <c r="C14" i="9" l="1"/>
  <c r="C16" i="9" s="1"/>
  <c r="C68" i="11"/>
  <c r="C17" i="14"/>
  <c r="C19" i="14" s="1"/>
  <c r="C19" i="10"/>
  <c r="C21" i="10" s="1"/>
</calcChain>
</file>

<file path=xl/comments1.xml><?xml version="1.0" encoding="utf-8"?>
<comments xmlns="http://schemas.openxmlformats.org/spreadsheetml/2006/main">
  <authors>
    <author>cbassante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cbassante:</t>
        </r>
        <r>
          <rPr>
            <sz val="9"/>
            <color indexed="81"/>
            <rFont val="Tahoma"/>
            <family val="2"/>
          </rPr>
          <t xml:space="preserve">
1´900.000 OTRAS TASAS Y 17´000.000 PARA TASAS DIVERSAS DEL REGISTRO DE LA PROPIEDAD</t>
        </r>
      </text>
    </comment>
  </commentList>
</comments>
</file>

<file path=xl/comments2.xml><?xml version="1.0" encoding="utf-8"?>
<comments xmlns="http://schemas.openxmlformats.org/spreadsheetml/2006/main">
  <authors>
    <author>cbassante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cbassante:</t>
        </r>
        <r>
          <rPr>
            <sz val="9"/>
            <color indexed="81"/>
            <rFont val="Tahoma"/>
            <family val="2"/>
          </rPr>
          <t xml:space="preserve">
1´900.000 OTRAS TASAS Y 17´000.000 PARA TASAS DIVERSAS DEL REGISTRO DE LA PROPIEDAD</t>
        </r>
      </text>
    </comment>
  </commentList>
</comments>
</file>

<file path=xl/comments3.xml><?xml version="1.0" encoding="utf-8"?>
<comments xmlns="http://schemas.openxmlformats.org/spreadsheetml/2006/main">
  <authors>
    <author>cbasante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Se consideran dentro de estos ingresos las devoluciones efectuadas por aseguradoras valores reingresados a la Caja de Tesorería o valores devueltos por interes comisiones pagados de deuda pública desde el Banco Central.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<sst xmlns="http://schemas.openxmlformats.org/spreadsheetml/2006/main" count="789" uniqueCount="81">
  <si>
    <t>SUPUESTOS AÑO 2021</t>
  </si>
  <si>
    <t>VENTA DE PREDIOS (PLUSVALIA) 11.01.02</t>
  </si>
  <si>
    <t>Ejecutado  2013</t>
  </si>
  <si>
    <t>Ejecutado  2014</t>
  </si>
  <si>
    <t>Ejecutado  2015</t>
  </si>
  <si>
    <t>Ejecutado  2016</t>
  </si>
  <si>
    <t>Ejecutado  2017</t>
  </si>
  <si>
    <t>Ejecutado  2018</t>
  </si>
  <si>
    <t>Ejecutado  2019</t>
  </si>
  <si>
    <t>Recaudado 2019</t>
  </si>
  <si>
    <t>CALCULO BASADO EN LA LEY</t>
  </si>
  <si>
    <t>DIFERENCIA 2014-2013</t>
  </si>
  <si>
    <t>DIFERENCIA 2015-2014</t>
  </si>
  <si>
    <t>DIFERENCIA 2017-2016</t>
  </si>
  <si>
    <t>DIFERENCIA 2018-2017</t>
  </si>
  <si>
    <t>DIFERENCIA 2019-2018</t>
  </si>
  <si>
    <t xml:space="preserve">VALOR PROMEDIO </t>
  </si>
  <si>
    <t>EFECTIVO 2019</t>
  </si>
  <si>
    <t>ESTIMACION PROFORMA 2021</t>
  </si>
  <si>
    <t>Proyección 2021 al presupuesto</t>
  </si>
  <si>
    <t>SUPUESTOS INGRESOS AÑO 2021</t>
  </si>
  <si>
    <t>PREDIOS URBANOS 11.02.01</t>
  </si>
  <si>
    <t>PREDIOS RUSTICOS 11.02.02</t>
  </si>
  <si>
    <t>Ejecutado  2011</t>
  </si>
  <si>
    <t>Ejecutado  2012</t>
  </si>
  <si>
    <t xml:space="preserve"> A LOS VEHICULOS MOTORIZADOS 11.02.05</t>
  </si>
  <si>
    <t>PROYECCION DE INGRESOS PARA LA REFORMA DEL 2002</t>
  </si>
  <si>
    <t>SUPUESTOS PARA LOS PRINCIPALES INGRESOS</t>
  </si>
  <si>
    <t>RENTA DE INVERSIONES Y MULTAS ARRIENDO EDIFICIOS, LOCALES</t>
  </si>
  <si>
    <t>Codificado 2002</t>
  </si>
  <si>
    <t>Proyección a dic. 2002</t>
  </si>
  <si>
    <t>Efectivo enero-junio 2002</t>
  </si>
  <si>
    <t>Proyección 2002 (según canon arrend. Avalúos y Catastros y mercados)</t>
  </si>
  <si>
    <t>Proyección 2002 al presupuesto</t>
  </si>
  <si>
    <t>RENTA DE INVERSIONES Y MULTAS MORA TRIBUTARIA</t>
  </si>
  <si>
    <t>*Codificado 2002</t>
  </si>
  <si>
    <t>*Nota.- Lo correspondiente a años anteriores se registra en cartera vencida por tanto se disminuye el ingreso y se distribuye en cartera</t>
  </si>
  <si>
    <t>TRASFERENCIAS CORRIENTES GOBIERNO CENTRAL FODESEC</t>
  </si>
  <si>
    <t>Proyección a dic. 2002 aprobado y certificado por Min. De Finan</t>
  </si>
  <si>
    <t>Efectivo enero-junio 2001</t>
  </si>
  <si>
    <t>Incremento 2002</t>
  </si>
  <si>
    <t>TRANSFERENCIAS DE CAPITAL GOBIERNO CENTRAL 15% PGE</t>
  </si>
  <si>
    <t>Codificado 2001</t>
  </si>
  <si>
    <t>Proyección a dic. 2001(certificado por MEF)</t>
  </si>
  <si>
    <t xml:space="preserve">Las asignaciones del Gobierno Central para el año 2002 disminuyeron en $3'770.749 para el 15% y se incrementó </t>
  </si>
  <si>
    <t>en $465.761 para el FODESEC ( dato certificado por el Ministerio de Economía y Finanzas)</t>
  </si>
  <si>
    <t>ALCABALAS   11.02.06</t>
  </si>
  <si>
    <t>*A LOS ACTIVOS TOTALES 11.02.07</t>
  </si>
  <si>
    <t xml:space="preserve">ESPECTACULOS PUBLICOS  11.03.12  </t>
  </si>
  <si>
    <t>PATENTES COMERCIALES   11.07.04</t>
  </si>
  <si>
    <t>Al Juego   11.07.10</t>
  </si>
  <si>
    <t>ACCESO A LUGARES PUBLICOS  13.01.02</t>
  </si>
  <si>
    <t>OCUPACIÓN DE LA VIA PÚBLICA  13.01.03</t>
  </si>
  <si>
    <t>Recaudado año 2001</t>
  </si>
  <si>
    <t>Ejecutado 2003</t>
  </si>
  <si>
    <t>Ejecutado  2005</t>
  </si>
  <si>
    <t>PRESTACION DE SERV.PROFESI.  13.01.08</t>
  </si>
  <si>
    <t>Inscripciones, Registros y Matrículas 13.01.11</t>
  </si>
  <si>
    <t>13.01.12 Permisos, Licencias y Patentes</t>
  </si>
  <si>
    <t>APROBACION DE PLANOS  13.01.18</t>
  </si>
  <si>
    <t>OTRAS TASAS   13.01.99</t>
  </si>
  <si>
    <t>13.03.08 Regalías Mineras</t>
  </si>
  <si>
    <t>CONTRIB. ESPECIAL DE MEJORAS  13.04.99</t>
  </si>
  <si>
    <t>DE OFICINA DIDACTICO Y PUBLICIDAD 14.02.04</t>
  </si>
  <si>
    <t>INTERESES POR OTRAS OPERACIONES 17.01.99</t>
  </si>
  <si>
    <t>EDIFICIOS LOCALES Y RESIDENCIAS  17.02.02</t>
  </si>
  <si>
    <t>MORA TRIBUTARIA  17.03.01</t>
  </si>
  <si>
    <t>MULTAS TRIBUTARIAS TRIBUTARIA 17.04.01</t>
  </si>
  <si>
    <t>INFRACCION ORDENANZAS MUN.  17.04.02</t>
  </si>
  <si>
    <t>INFRACCIONES LEY TRANSITO  17.04.16</t>
  </si>
  <si>
    <t>OTRAS MULTAS  17.04.99</t>
  </si>
  <si>
    <t>EJECUCION DE GARANTIAS  19.01.01</t>
  </si>
  <si>
    <t>INDEMNIZACIONES POR SINIESTROS   19.02.01</t>
  </si>
  <si>
    <t>OTRAS INDEM.Y VALORES NO RECLA. 19.02.99</t>
  </si>
  <si>
    <t xml:space="preserve"> </t>
  </si>
  <si>
    <t>COMISIONES 19.04.01</t>
  </si>
  <si>
    <t>respecto a que corresponde 190401 Comisiones</t>
  </si>
  <si>
    <t>esta partida corresponde a ingresos que el MDMQ recepta de contribuyentes que declararon su patente y 1.5 por mil en otros cantones,</t>
  </si>
  <si>
    <t>segun el COTAD cuando un canton recauda valores de otros cantones puede cobrar hasta el 10% por concepto de comisiones</t>
  </si>
  <si>
    <t>, y se descuenta este valor a la transferencia que realizamos a otros cantones</t>
  </si>
  <si>
    <t>OTROS NO ESPECIFICADOS    19.04.99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</si>
</sst>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_-;_-@_-"/>
    <numFmt numFmtId="165" formatCode="_-* #,##0.00_-;\-* #,##0.00_-;_-* &quot;-&quot;??_-;_-@_-"/>
    <numFmt numFmtId="166" formatCode="#,##0.00_ ;[Red]\-#,##0.00\ "/>
    <numFmt numFmtId="167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indexed="12"/>
      <name val="Arial"/>
      <family val="2"/>
    </font>
    <font>
      <b/>
      <sz val="13"/>
      <color indexed="12"/>
      <name val="Arial"/>
      <family val="2"/>
    </font>
    <font>
      <b/>
      <sz val="12"/>
      <color indexed="9"/>
      <name val="Verdana"/>
      <family val="2"/>
    </font>
    <font>
      <b/>
      <sz val="15"/>
      <color rgb="FFFF0000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theme="0"/>
      <name val="Verdana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b/>
      <sz val="13"/>
      <color rgb="FFFF0000"/>
      <name val="Arial"/>
      <family val="2"/>
    </font>
    <font>
      <sz val="14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1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0"/>
      <color theme="5"/>
      <name val="Arial"/>
      <family val="2"/>
    </font>
    <font>
      <sz val="9"/>
      <color rgb="FF000000"/>
      <name val="MS Shell Dlg 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6" fillId="2" borderId="3" xfId="0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4" fontId="0" fillId="2" borderId="0" xfId="0" applyNumberFormat="1" applyFill="1"/>
    <xf numFmtId="164" fontId="0" fillId="2" borderId="0" xfId="2" applyNumberFormat="1" applyFont="1" applyFill="1"/>
    <xf numFmtId="2" fontId="0" fillId="2" borderId="0" xfId="0" applyNumberFormat="1" applyFill="1"/>
    <xf numFmtId="0" fontId="0" fillId="4" borderId="0" xfId="0" applyFill="1"/>
    <xf numFmtId="0" fontId="6" fillId="2" borderId="5" xfId="0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4" fontId="7" fillId="2" borderId="0" xfId="0" applyNumberFormat="1" applyFont="1" applyFill="1" applyBorder="1"/>
    <xf numFmtId="0" fontId="9" fillId="5" borderId="7" xfId="0" applyFont="1" applyFill="1" applyBorder="1" applyAlignment="1">
      <alignment vertical="center" wrapText="1"/>
    </xf>
    <xf numFmtId="4" fontId="9" fillId="5" borderId="7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right"/>
    </xf>
    <xf numFmtId="164" fontId="11" fillId="2" borderId="11" xfId="2" applyNumberFormat="1" applyFont="1" applyFill="1" applyBorder="1"/>
    <xf numFmtId="43" fontId="0" fillId="2" borderId="0" xfId="0" applyNumberFormat="1" applyFill="1"/>
    <xf numFmtId="0" fontId="12" fillId="2" borderId="10" xfId="0" applyFont="1" applyFill="1" applyBorder="1" applyAlignment="1">
      <alignment horizontal="right"/>
    </xf>
    <xf numFmtId="164" fontId="13" fillId="2" borderId="11" xfId="2" applyNumberFormat="1" applyFont="1" applyFill="1" applyBorder="1"/>
    <xf numFmtId="43" fontId="0" fillId="2" borderId="0" xfId="1" applyFont="1" applyFill="1"/>
    <xf numFmtId="4" fontId="14" fillId="3" borderId="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" fontId="7" fillId="2" borderId="2" xfId="0" applyNumberFormat="1" applyFont="1" applyFill="1" applyBorder="1"/>
    <xf numFmtId="4" fontId="7" fillId="2" borderId="4" xfId="0" applyNumberFormat="1" applyFont="1" applyFill="1" applyBorder="1"/>
    <xf numFmtId="4" fontId="6" fillId="2" borderId="4" xfId="0" applyNumberFormat="1" applyFont="1" applyFill="1" applyBorder="1"/>
    <xf numFmtId="4" fontId="6" fillId="2" borderId="6" xfId="0" applyNumberFormat="1" applyFont="1" applyFill="1" applyBorder="1"/>
    <xf numFmtId="4" fontId="6" fillId="2" borderId="0" xfId="0" applyNumberFormat="1" applyFont="1" applyFill="1" applyBorder="1"/>
    <xf numFmtId="0" fontId="9" fillId="5" borderId="14" xfId="0" applyFont="1" applyFill="1" applyBorder="1" applyAlignment="1">
      <alignment vertical="center" wrapText="1"/>
    </xf>
    <xf numFmtId="4" fontId="9" fillId="5" borderId="15" xfId="0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10" fillId="2" borderId="12" xfId="0" applyFont="1" applyFill="1" applyBorder="1" applyAlignment="1">
      <alignment horizontal="right"/>
    </xf>
    <xf numFmtId="166" fontId="10" fillId="2" borderId="13" xfId="2" applyNumberFormat="1" applyFont="1" applyFill="1" applyBorder="1"/>
    <xf numFmtId="166" fontId="10" fillId="2" borderId="11" xfId="2" applyNumberFormat="1" applyFont="1" applyFill="1" applyBorder="1"/>
    <xf numFmtId="43" fontId="12" fillId="2" borderId="11" xfId="1" applyFont="1" applyFill="1" applyBorder="1" applyAlignment="1">
      <alignment horizontal="right"/>
    </xf>
    <xf numFmtId="164" fontId="10" fillId="2" borderId="11" xfId="2" applyNumberFormat="1" applyFont="1" applyFill="1" applyBorder="1"/>
    <xf numFmtId="164" fontId="10" fillId="2" borderId="16" xfId="2" applyNumberFormat="1" applyFont="1" applyFill="1" applyBorder="1"/>
    <xf numFmtId="9" fontId="0" fillId="2" borderId="0" xfId="3" applyFont="1" applyFill="1"/>
    <xf numFmtId="0" fontId="5" fillId="3" borderId="8" xfId="0" applyFont="1" applyFill="1" applyBorder="1" applyAlignment="1">
      <alignment vertical="center"/>
    </xf>
    <xf numFmtId="43" fontId="5" fillId="3" borderId="8" xfId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43" fontId="17" fillId="2" borderId="0" xfId="1" applyFont="1" applyFill="1"/>
    <xf numFmtId="0" fontId="17" fillId="2" borderId="0" xfId="0" applyFont="1" applyFill="1"/>
    <xf numFmtId="165" fontId="17" fillId="2" borderId="0" xfId="0" applyNumberFormat="1" applyFont="1" applyFill="1"/>
    <xf numFmtId="0" fontId="6" fillId="2" borderId="1" xfId="0" applyFont="1" applyFill="1" applyBorder="1"/>
    <xf numFmtId="4" fontId="6" fillId="2" borderId="2" xfId="0" applyNumberFormat="1" applyFont="1" applyFill="1" applyBorder="1"/>
    <xf numFmtId="0" fontId="6" fillId="2" borderId="3" xfId="0" applyFont="1" applyFill="1" applyBorder="1"/>
    <xf numFmtId="0" fontId="18" fillId="5" borderId="8" xfId="0" applyFont="1" applyFill="1" applyBorder="1"/>
    <xf numFmtId="43" fontId="18" fillId="5" borderId="8" xfId="1" applyFont="1" applyFill="1" applyBorder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66" fontId="10" fillId="2" borderId="11" xfId="2" applyNumberFormat="1" applyFont="1" applyFill="1" applyBorder="1" applyAlignment="1">
      <alignment vertical="center"/>
    </xf>
    <xf numFmtId="166" fontId="12" fillId="2" borderId="11" xfId="2" applyNumberFormat="1" applyFont="1" applyFill="1" applyBorder="1" applyAlignment="1">
      <alignment vertical="center"/>
    </xf>
    <xf numFmtId="43" fontId="19" fillId="2" borderId="11" xfId="1" applyFont="1" applyFill="1" applyBorder="1" applyAlignment="1">
      <alignment vertical="center"/>
    </xf>
    <xf numFmtId="164" fontId="19" fillId="2" borderId="11" xfId="2" applyNumberFormat="1" applyFont="1" applyFill="1" applyBorder="1" applyAlignment="1">
      <alignment vertical="center"/>
    </xf>
    <xf numFmtId="43" fontId="5" fillId="6" borderId="7" xfId="1" applyFont="1" applyFill="1" applyBorder="1" applyAlignment="1">
      <alignment vertical="center"/>
    </xf>
    <xf numFmtId="43" fontId="17" fillId="2" borderId="0" xfId="0" applyNumberFormat="1" applyFont="1" applyFill="1"/>
    <xf numFmtId="4" fontId="7" fillId="2" borderId="6" xfId="0" applyNumberFormat="1" applyFont="1" applyFill="1" applyBorder="1"/>
    <xf numFmtId="4" fontId="18" fillId="5" borderId="7" xfId="0" applyNumberFormat="1" applyFont="1" applyFill="1" applyBorder="1"/>
    <xf numFmtId="166" fontId="10" fillId="2" borderId="13" xfId="1" applyNumberFormat="1" applyFont="1" applyFill="1" applyBorder="1"/>
    <xf numFmtId="166" fontId="10" fillId="2" borderId="11" xfId="1" applyNumberFormat="1" applyFont="1" applyFill="1" applyBorder="1"/>
    <xf numFmtId="166" fontId="10" fillId="2" borderId="16" xfId="2" applyNumberFormat="1" applyFont="1" applyFill="1" applyBorder="1"/>
    <xf numFmtId="166" fontId="5" fillId="7" borderId="16" xfId="0" applyNumberFormat="1" applyFont="1" applyFill="1" applyBorder="1" applyAlignment="1">
      <alignment vertical="center"/>
    </xf>
    <xf numFmtId="0" fontId="20" fillId="2" borderId="0" xfId="0" applyFont="1" applyFill="1"/>
    <xf numFmtId="43" fontId="20" fillId="2" borderId="0" xfId="1" applyFont="1" applyFill="1"/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4" borderId="0" xfId="0" applyNumberFormat="1" applyFont="1" applyFill="1" applyBorder="1" applyAlignment="1">
      <alignment vertical="center"/>
    </xf>
    <xf numFmtId="0" fontId="18" fillId="5" borderId="7" xfId="0" applyFont="1" applyFill="1" applyBorder="1"/>
    <xf numFmtId="4" fontId="18" fillId="5" borderId="7" xfId="0" applyNumberFormat="1" applyFont="1" applyFill="1" applyBorder="1" applyAlignment="1">
      <alignment vertical="center"/>
    </xf>
    <xf numFmtId="164" fontId="11" fillId="2" borderId="11" xfId="2" applyNumberFormat="1" applyFont="1" applyFill="1" applyBorder="1" applyAlignment="1">
      <alignment vertical="center"/>
    </xf>
    <xf numFmtId="164" fontId="13" fillId="2" borderId="11" xfId="2" applyNumberFormat="1" applyFont="1" applyFill="1" applyBorder="1" applyAlignment="1">
      <alignment vertical="center"/>
    </xf>
    <xf numFmtId="4" fontId="24" fillId="3" borderId="9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3" fontId="20" fillId="2" borderId="0" xfId="1" applyFont="1" applyFill="1" applyAlignment="1">
      <alignment vertical="center"/>
    </xf>
    <xf numFmtId="0" fontId="21" fillId="0" borderId="0" xfId="0" applyFont="1"/>
    <xf numFmtId="0" fontId="21" fillId="0" borderId="12" xfId="0" applyFont="1" applyBorder="1"/>
    <xf numFmtId="0" fontId="0" fillId="0" borderId="17" xfId="0" applyBorder="1"/>
    <xf numFmtId="0" fontId="0" fillId="0" borderId="10" xfId="0" applyBorder="1"/>
    <xf numFmtId="0" fontId="0" fillId="0" borderId="0" xfId="0" applyBorder="1"/>
    <xf numFmtId="0" fontId="22" fillId="0" borderId="10" xfId="0" applyFont="1" applyBorder="1"/>
    <xf numFmtId="0" fontId="0" fillId="0" borderId="18" xfId="0" applyBorder="1"/>
    <xf numFmtId="0" fontId="0" fillId="0" borderId="19" xfId="0" applyBorder="1"/>
    <xf numFmtId="0" fontId="23" fillId="0" borderId="10" xfId="0" applyFont="1" applyFill="1" applyBorder="1"/>
    <xf numFmtId="4" fontId="25" fillId="2" borderId="11" xfId="2" applyNumberFormat="1" applyFont="1" applyFill="1" applyBorder="1" applyAlignment="1">
      <alignment horizontal="right"/>
    </xf>
    <xf numFmtId="164" fontId="11" fillId="2" borderId="11" xfId="2" applyNumberFormat="1" applyFont="1" applyFill="1" applyBorder="1" applyAlignment="1">
      <alignment horizontal="right"/>
    </xf>
    <xf numFmtId="0" fontId="20" fillId="2" borderId="0" xfId="0" applyFont="1" applyFill="1" applyAlignment="1">
      <alignment horizontal="center" vertical="center"/>
    </xf>
    <xf numFmtId="4" fontId="6" fillId="4" borderId="2" xfId="0" applyNumberFormat="1" applyFont="1" applyFill="1" applyBorder="1" applyAlignment="1">
      <alignment vertical="center"/>
    </xf>
    <xf numFmtId="4" fontId="6" fillId="4" borderId="4" xfId="0" applyNumberFormat="1" applyFont="1" applyFill="1" applyBorder="1" applyAlignment="1">
      <alignment vertical="center"/>
    </xf>
    <xf numFmtId="4" fontId="6" fillId="4" borderId="6" xfId="0" applyNumberFormat="1" applyFont="1" applyFill="1" applyBorder="1" applyAlignment="1">
      <alignment vertical="center"/>
    </xf>
    <xf numFmtId="4" fontId="18" fillId="5" borderId="9" xfId="0" applyNumberFormat="1" applyFont="1" applyFill="1" applyBorder="1" applyAlignment="1">
      <alignment vertical="center"/>
    </xf>
    <xf numFmtId="166" fontId="11" fillId="2" borderId="11" xfId="2" applyNumberFormat="1" applyFont="1" applyFill="1" applyBorder="1" applyAlignment="1">
      <alignment vertical="center"/>
    </xf>
    <xf numFmtId="166" fontId="13" fillId="2" borderId="11" xfId="2" applyNumberFormat="1" applyFont="1" applyFill="1" applyBorder="1" applyAlignment="1">
      <alignment vertical="center"/>
    </xf>
    <xf numFmtId="4" fontId="26" fillId="2" borderId="2" xfId="0" applyNumberFormat="1" applyFont="1" applyFill="1" applyBorder="1" applyAlignment="1">
      <alignment vertical="center"/>
    </xf>
    <xf numFmtId="4" fontId="26" fillId="2" borderId="4" xfId="0" applyNumberFormat="1" applyFont="1" applyFill="1" applyBorder="1" applyAlignment="1">
      <alignment vertical="center"/>
    </xf>
    <xf numFmtId="4" fontId="26" fillId="2" borderId="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horizontal="right" vertical="center"/>
    </xf>
    <xf numFmtId="4" fontId="27" fillId="2" borderId="11" xfId="2" applyNumberFormat="1" applyFont="1" applyFill="1" applyBorder="1" applyAlignment="1">
      <alignment horizontal="right" vertical="center"/>
    </xf>
    <xf numFmtId="4" fontId="11" fillId="2" borderId="11" xfId="2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4" fontId="13" fillId="2" borderId="11" xfId="2" applyNumberFormat="1" applyFont="1" applyFill="1" applyBorder="1" applyAlignment="1">
      <alignment vertical="center"/>
    </xf>
    <xf numFmtId="43" fontId="5" fillId="3" borderId="7" xfId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4" borderId="10" xfId="0" applyFont="1" applyFill="1" applyBorder="1" applyAlignment="1">
      <alignment vertical="center"/>
    </xf>
    <xf numFmtId="4" fontId="28" fillId="2" borderId="11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7" fillId="2" borderId="1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4" fontId="0" fillId="2" borderId="0" xfId="0" applyNumberFormat="1" applyFill="1" applyAlignment="1">
      <alignment vertical="center"/>
    </xf>
    <xf numFmtId="4" fontId="29" fillId="2" borderId="11" xfId="0" applyNumberFormat="1" applyFont="1" applyFill="1" applyBorder="1" applyAlignment="1">
      <alignment vertical="center"/>
    </xf>
    <xf numFmtId="4" fontId="30" fillId="2" borderId="11" xfId="0" applyNumberFormat="1" applyFont="1" applyFill="1" applyBorder="1" applyAlignment="1">
      <alignment vertical="center"/>
    </xf>
    <xf numFmtId="4" fontId="19" fillId="2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31" fillId="3" borderId="7" xfId="0" applyNumberFormat="1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166" fontId="32" fillId="2" borderId="13" xfId="0" applyNumberFormat="1" applyFont="1" applyFill="1" applyBorder="1" applyAlignment="1">
      <alignment vertical="center"/>
    </xf>
    <xf numFmtId="166" fontId="32" fillId="2" borderId="11" xfId="0" applyNumberFormat="1" applyFont="1" applyFill="1" applyBorder="1" applyAlignment="1">
      <alignment vertical="center"/>
    </xf>
    <xf numFmtId="166" fontId="29" fillId="2" borderId="11" xfId="0" applyNumberFormat="1" applyFont="1" applyFill="1" applyBorder="1" applyAlignment="1">
      <alignment vertical="center"/>
    </xf>
    <xf numFmtId="4" fontId="10" fillId="2" borderId="11" xfId="0" applyNumberFormat="1" applyFont="1" applyFill="1" applyBorder="1" applyAlignment="1">
      <alignment vertical="center"/>
    </xf>
    <xf numFmtId="0" fontId="33" fillId="2" borderId="0" xfId="0" applyFont="1" applyFill="1" applyAlignment="1">
      <alignment horizontal="center" vertical="center"/>
    </xf>
    <xf numFmtId="43" fontId="7" fillId="2" borderId="2" xfId="0" applyNumberFormat="1" applyFont="1" applyFill="1" applyBorder="1" applyAlignment="1">
      <alignment vertical="center"/>
    </xf>
    <xf numFmtId="43" fontId="7" fillId="2" borderId="4" xfId="0" applyNumberFormat="1" applyFont="1" applyFill="1" applyBorder="1" applyAlignment="1">
      <alignment vertical="center"/>
    </xf>
    <xf numFmtId="43" fontId="7" fillId="2" borderId="6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4" fontId="26" fillId="2" borderId="11" xfId="0" applyNumberFormat="1" applyFont="1" applyFill="1" applyBorder="1" applyAlignment="1">
      <alignment vertical="center"/>
    </xf>
    <xf numFmtId="4" fontId="29" fillId="2" borderId="13" xfId="0" applyNumberFormat="1" applyFont="1" applyFill="1" applyBorder="1" applyAlignment="1">
      <alignment vertical="center"/>
    </xf>
    <xf numFmtId="43" fontId="12" fillId="2" borderId="11" xfId="1" applyFont="1" applyFill="1" applyBorder="1" applyAlignment="1">
      <alignment horizontal="right" vertical="center"/>
    </xf>
    <xf numFmtId="4" fontId="10" fillId="2" borderId="16" xfId="0" applyNumberFormat="1" applyFont="1" applyFill="1" applyBorder="1" applyAlignment="1">
      <alignment vertical="center"/>
    </xf>
    <xf numFmtId="4" fontId="5" fillId="7" borderId="7" xfId="0" applyNumberFormat="1" applyFont="1" applyFill="1" applyBorder="1" applyAlignment="1">
      <alignment vertical="center"/>
    </xf>
    <xf numFmtId="4" fontId="32" fillId="2" borderId="13" xfId="0" applyNumberFormat="1" applyFont="1" applyFill="1" applyBorder="1" applyAlignment="1">
      <alignment vertical="center"/>
    </xf>
    <xf numFmtId="4" fontId="32" fillId="2" borderId="11" xfId="0" applyNumberFormat="1" applyFont="1" applyFill="1" applyBorder="1" applyAlignment="1">
      <alignment vertical="center"/>
    </xf>
    <xf numFmtId="167" fontId="0" fillId="2" borderId="0" xfId="0" applyNumberFormat="1" applyFill="1" applyAlignment="1">
      <alignment vertical="center"/>
    </xf>
    <xf numFmtId="4" fontId="18" fillId="5" borderId="9" xfId="0" applyNumberFormat="1" applyFont="1" applyFill="1" applyBorder="1"/>
    <xf numFmtId="4" fontId="29" fillId="2" borderId="13" xfId="0" applyNumberFormat="1" applyFont="1" applyFill="1" applyBorder="1"/>
    <xf numFmtId="4" fontId="29" fillId="2" borderId="11" xfId="0" applyNumberFormat="1" applyFont="1" applyFill="1" applyBorder="1"/>
    <xf numFmtId="4" fontId="19" fillId="2" borderId="11" xfId="0" applyNumberFormat="1" applyFont="1" applyFill="1" applyBorder="1"/>
    <xf numFmtId="0" fontId="8" fillId="2" borderId="0" xfId="0" applyFont="1" applyFill="1"/>
    <xf numFmtId="4" fontId="12" fillId="2" borderId="11" xfId="1" applyNumberFormat="1" applyFont="1" applyFill="1" applyBorder="1" applyAlignment="1">
      <alignment horizontal="right"/>
    </xf>
    <xf numFmtId="0" fontId="8" fillId="0" borderId="0" xfId="0" applyFont="1"/>
    <xf numFmtId="4" fontId="10" fillId="2" borderId="11" xfId="0" applyNumberFormat="1" applyFont="1" applyFill="1" applyBorder="1"/>
    <xf numFmtId="167" fontId="0" fillId="2" borderId="0" xfId="0" applyNumberFormat="1" applyFill="1"/>
    <xf numFmtId="4" fontId="19" fillId="4" borderId="16" xfId="0" applyNumberFormat="1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4" fontId="6" fillId="0" borderId="4" xfId="0" applyNumberFormat="1" applyFont="1" applyBorder="1"/>
    <xf numFmtId="4" fontId="6" fillId="0" borderId="6" xfId="0" applyNumberFormat="1" applyFont="1" applyBorder="1"/>
    <xf numFmtId="4" fontId="6" fillId="0" borderId="0" xfId="0" applyNumberFormat="1" applyFont="1" applyBorder="1"/>
    <xf numFmtId="0" fontId="21" fillId="2" borderId="0" xfId="0" applyFont="1" applyFill="1"/>
    <xf numFmtId="4" fontId="27" fillId="2" borderId="11" xfId="2" applyNumberFormat="1" applyFont="1" applyFill="1" applyBorder="1"/>
    <xf numFmtId="4" fontId="25" fillId="2" borderId="11" xfId="2" applyNumberFormat="1" applyFont="1" applyFill="1" applyBorder="1"/>
    <xf numFmtId="4" fontId="13" fillId="2" borderId="11" xfId="2" applyNumberFormat="1" applyFont="1" applyFill="1" applyBorder="1"/>
    <xf numFmtId="4" fontId="5" fillId="3" borderId="9" xfId="0" applyNumberFormat="1" applyFont="1" applyFill="1" applyBorder="1" applyAlignment="1">
      <alignment vertical="center"/>
    </xf>
    <xf numFmtId="166" fontId="27" fillId="2" borderId="11" xfId="2" applyNumberFormat="1" applyFont="1" applyFill="1" applyBorder="1"/>
    <xf numFmtId="166" fontId="11" fillId="2" borderId="11" xfId="2" applyNumberFormat="1" applyFont="1" applyFill="1" applyBorder="1"/>
    <xf numFmtId="0" fontId="0" fillId="2" borderId="10" xfId="0" applyFill="1" applyBorder="1"/>
    <xf numFmtId="0" fontId="0" fillId="2" borderId="11" xfId="0" applyFill="1" applyBorder="1"/>
    <xf numFmtId="4" fontId="6" fillId="4" borderId="0" xfId="0" applyNumberFormat="1" applyFont="1" applyFill="1" applyBorder="1"/>
    <xf numFmtId="4" fontId="11" fillId="2" borderId="11" xfId="2" applyNumberFormat="1" applyFont="1" applyFill="1" applyBorder="1" applyAlignment="1">
      <alignment horizontal="right"/>
    </xf>
    <xf numFmtId="4" fontId="11" fillId="2" borderId="11" xfId="2" applyNumberFormat="1" applyFont="1" applyFill="1" applyBorder="1"/>
    <xf numFmtId="4" fontId="5" fillId="7" borderId="9" xfId="0" applyNumberFormat="1" applyFont="1" applyFill="1" applyBorder="1" applyAlignment="1">
      <alignment vertic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43" fontId="11" fillId="2" borderId="11" xfId="1" applyFont="1" applyFill="1" applyBorder="1"/>
    <xf numFmtId="43" fontId="11" fillId="2" borderId="11" xfId="1" applyFont="1" applyFill="1" applyBorder="1" applyAlignment="1">
      <alignment horizontal="right"/>
    </xf>
    <xf numFmtId="165" fontId="5" fillId="3" borderId="8" xfId="1" applyNumberFormat="1" applyFont="1" applyFill="1" applyBorder="1" applyAlignment="1">
      <alignment vertical="center"/>
    </xf>
    <xf numFmtId="166" fontId="10" fillId="2" borderId="13" xfId="0" applyNumberFormat="1" applyFont="1" applyFill="1" applyBorder="1"/>
    <xf numFmtId="166" fontId="10" fillId="2" borderId="11" xfId="0" applyNumberFormat="1" applyFont="1" applyFill="1" applyBorder="1"/>
    <xf numFmtId="166" fontId="32" fillId="2" borderId="11" xfId="0" applyNumberFormat="1" applyFont="1" applyFill="1" applyBorder="1"/>
    <xf numFmtId="4" fontId="32" fillId="2" borderId="11" xfId="0" applyNumberFormat="1" applyFont="1" applyFill="1" applyBorder="1"/>
    <xf numFmtId="43" fontId="8" fillId="0" borderId="0" xfId="1" applyFont="1"/>
    <xf numFmtId="4" fontId="10" fillId="2" borderId="16" xfId="0" applyNumberFormat="1" applyFont="1" applyFill="1" applyBorder="1"/>
    <xf numFmtId="164" fontId="25" fillId="2" borderId="11" xfId="2" applyNumberFormat="1" applyFont="1" applyFill="1" applyBorder="1"/>
    <xf numFmtId="43" fontId="36" fillId="2" borderId="0" xfId="1" applyFont="1" applyFill="1"/>
    <xf numFmtId="0" fontId="37" fillId="4" borderId="0" xfId="0" applyFont="1" applyFill="1" applyBorder="1"/>
    <xf numFmtId="4" fontId="37" fillId="4" borderId="0" xfId="0" applyNumberFormat="1" applyFont="1" applyFill="1" applyBorder="1"/>
    <xf numFmtId="0" fontId="20" fillId="2" borderId="0" xfId="0" applyFont="1" applyFill="1" applyAlignment="1">
      <alignment horizontal="center"/>
    </xf>
    <xf numFmtId="0" fontId="38" fillId="2" borderId="0" xfId="0" applyFont="1" applyFill="1"/>
    <xf numFmtId="0" fontId="39" fillId="0" borderId="0" xfId="0" applyFont="1" applyAlignment="1">
      <alignment horizontal="left" vertical="center" indent="1" readingOrder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19.xml"/><Relationship Id="rId55" Type="http://schemas.openxmlformats.org/officeDocument/2006/relationships/externalLink" Target="externalLinks/externalLink24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22.xml"/><Relationship Id="rId58" Type="http://schemas.openxmlformats.org/officeDocument/2006/relationships/externalLink" Target="externalLinks/externalLink27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25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59" Type="http://schemas.openxmlformats.org/officeDocument/2006/relationships/externalLink" Target="externalLinks/externalLink2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0.xml"/><Relationship Id="rId54" Type="http://schemas.openxmlformats.org/officeDocument/2006/relationships/externalLink" Target="externalLinks/externalLink23.xml"/><Relationship Id="rId62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externalLink" Target="externalLinks/externalLink18.xml"/><Relationship Id="rId57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52" Type="http://schemas.openxmlformats.org/officeDocument/2006/relationships/externalLink" Target="externalLinks/externalLink21.xml"/><Relationship Id="rId60" Type="http://schemas.openxmlformats.org/officeDocument/2006/relationships/externalLink" Target="externalLinks/externalLink29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1%2001%2002%20A%20LA%20VENTA%20PREDIOS%20URBAN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3.01.02%20ACCESO%20A%20LUGARES%20PUBLIC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3.01.03%20OCUPACION%20LUGARES%20P&#218;BLIC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3.01.08%20PRESTACION%20DE%20SERVICI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3.01.11%20%20Inscripciones,%20Registros%20y%20Matr&#237;cula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3.01.12%20%20Permisos,%20Licencias%20y%20Patent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3.01.18%20APROBACION%20DE%20PLAN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3.01.99%20OTRAS%20TAS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3.03.08%20Regal&#237;as%20Minera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3.04.99%20CONTRIBUCION%20ESPECIAL%20DE%20MEJORA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4.02.04%20DE%20OFICINA%20DIDACTICO%20Y%20PUBL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1%2002%2001%20A%20LOS%20PREDIOS%20URBAN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7.01.99%20INTERESES%20POR%20OTRAS%20OPERACION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7.02.02%20EDIFICIOS%20LOCALES%20Y%20RESIDENCI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7.03.01%20MORA%20TRIBUTAR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7.04.01%20MULTAS%20%20TRIBUTARI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7.04.02%20INFRACCION%20ORDENANZA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7.04.16%20INFRACCIONES%20DE%20LEY%20DE%20TRANSIT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7.04.99%20OTRAS%20MULT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9.01.01%20EJECUCI&#211;N%20DE%20GARANT&#205;A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9.02.01%20INDEMNIZACIONES%20POR%20SINIESTR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9.02.99%20OTRAS%20INDEMNIZAC%20%20Y%20VALORES%20NO%20RECLAM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1%2002%2002%20A%20LOS%20PREDIOS%20RUSTICO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9.04.01%20COMISION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9.04.99%20OTROS%20NO%20ESPECIFICAD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1.02.05%20A%20LOS%20VEHICULOS%20MO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1.02.06%20ALCABA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1.02.07%20A%20LOS%20ACTIVOS%20TOT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1.03.12%20ESPECTACULOS%20PUBLIC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1.07.04%20PATENT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UNICIPIO/2020/PROFORMA/INGRESOS%20POR%20PARTIDA%20PROFORMA%202021/11.07.10%20DE%20LOTERIAS%20Y%20JUEGOS%20DE%20AZ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ón"/>
      <sheetName val="LEY"/>
    </sheetNames>
    <sheetDataSet>
      <sheetData sheetId="0">
        <row r="20">
          <cell r="AC20">
            <v>18586641.41</v>
          </cell>
          <cell r="AF20">
            <v>25067053.43</v>
          </cell>
          <cell r="AI20">
            <v>31371877.619999997</v>
          </cell>
          <cell r="AO20">
            <v>27287084.340000004</v>
          </cell>
          <cell r="AR20">
            <v>30103667.890000001</v>
          </cell>
        </row>
        <row r="21">
          <cell r="AU21">
            <v>29060395.66</v>
          </cell>
        </row>
        <row r="22">
          <cell r="AL22">
            <v>29133438.489999998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DETALLE"/>
      <sheetName val="Informe de compatibilidad"/>
    </sheetNames>
    <sheetDataSet>
      <sheetData sheetId="0">
        <row r="21">
          <cell r="S21">
            <v>140474.41</v>
          </cell>
          <cell r="U21">
            <v>113365.18000000001</v>
          </cell>
          <cell r="Y21">
            <v>135955.28</v>
          </cell>
          <cell r="AB21">
            <v>66708.59</v>
          </cell>
        </row>
        <row r="23">
          <cell r="AE23">
            <v>50116.46</v>
          </cell>
          <cell r="AH23">
            <v>548180.30000000005</v>
          </cell>
          <cell r="AK23">
            <v>572207.75</v>
          </cell>
          <cell r="AN23">
            <v>523205.13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detalle"/>
      <sheetName val="años"/>
      <sheetName val="meses"/>
    </sheetNames>
    <sheetDataSet>
      <sheetData sheetId="0">
        <row r="20">
          <cell r="E20">
            <v>261571.23</v>
          </cell>
          <cell r="S20">
            <v>733826.67</v>
          </cell>
          <cell r="U20">
            <v>337721.62</v>
          </cell>
          <cell r="Y20">
            <v>182855.56</v>
          </cell>
          <cell r="AB20">
            <v>119386.53000000001</v>
          </cell>
          <cell r="AH20">
            <v>1203193.8800000001</v>
          </cell>
          <cell r="AK20">
            <v>1261360.1399999999</v>
          </cell>
        </row>
        <row r="22">
          <cell r="AE22">
            <v>89178.1</v>
          </cell>
          <cell r="AN22">
            <v>1191270.8500000001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ÓN"/>
      <sheetName val="LEY"/>
      <sheetName val="DETALLE"/>
      <sheetName val="años"/>
      <sheetName val="meses"/>
    </sheetNames>
    <sheetDataSet>
      <sheetData sheetId="0">
        <row r="21">
          <cell r="I21">
            <v>31055.040000000001</v>
          </cell>
          <cell r="K21">
            <v>75548.12999999999</v>
          </cell>
          <cell r="M21">
            <v>14149394.629999999</v>
          </cell>
          <cell r="O21">
            <v>12234923.73</v>
          </cell>
          <cell r="R21">
            <v>13103749.379999999</v>
          </cell>
          <cell r="AA21">
            <v>14668424.919999998</v>
          </cell>
        </row>
        <row r="23">
          <cell r="U23">
            <v>12212572.15</v>
          </cell>
          <cell r="X23">
            <v>12918499.860000001</v>
          </cell>
          <cell r="AD23">
            <v>14905238.25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16">
          <cell r="D16">
            <v>0</v>
          </cell>
          <cell r="F16">
            <v>1564364.62</v>
          </cell>
          <cell r="H16">
            <v>1493611.5300000003</v>
          </cell>
        </row>
        <row r="18">
          <cell r="K18">
            <v>1535070.08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ÓN"/>
      <sheetName val="LEY"/>
    </sheetNames>
    <sheetDataSet>
      <sheetData sheetId="0">
        <row r="21">
          <cell r="E21">
            <v>0</v>
          </cell>
          <cell r="F21">
            <v>0</v>
          </cell>
          <cell r="G21">
            <v>614009</v>
          </cell>
          <cell r="I21">
            <v>785578.78000000014</v>
          </cell>
        </row>
        <row r="23">
          <cell r="L23">
            <v>453263.44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DETALLE"/>
      <sheetName val="meses"/>
      <sheetName val="años"/>
    </sheetNames>
    <sheetDataSet>
      <sheetData sheetId="0">
        <row r="16">
          <cell r="C16">
            <v>3539911.7299999995</v>
          </cell>
          <cell r="E16">
            <v>5448165.0100000007</v>
          </cell>
          <cell r="K16">
            <v>2541711.62</v>
          </cell>
          <cell r="N16">
            <v>2454579.3000000007</v>
          </cell>
        </row>
        <row r="18">
          <cell r="H18">
            <v>2774516.51</v>
          </cell>
          <cell r="Q18">
            <v>2474783.6800000002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DETALLE"/>
      <sheetName val="meses"/>
      <sheetName val="años"/>
    </sheetNames>
    <sheetDataSet>
      <sheetData sheetId="0">
        <row r="20">
          <cell r="E20">
            <v>1048819.3699999999</v>
          </cell>
          <cell r="R20">
            <v>4769661.5199999996</v>
          </cell>
          <cell r="T20">
            <v>2663552.1500000004</v>
          </cell>
          <cell r="V20">
            <v>1940573.58</v>
          </cell>
          <cell r="X20">
            <v>19276160.91</v>
          </cell>
          <cell r="AA20">
            <v>17347012.969999999</v>
          </cell>
          <cell r="AG20">
            <v>14584598.26</v>
          </cell>
          <cell r="AJ20">
            <v>15394737.270000001</v>
          </cell>
        </row>
        <row r="22">
          <cell r="AD22">
            <v>14415778.880000001</v>
          </cell>
        </row>
        <row r="23">
          <cell r="AM23">
            <v>30961952.040000003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20">
          <cell r="E20">
            <v>1048819.3699999999</v>
          </cell>
          <cell r="K20">
            <v>0</v>
          </cell>
          <cell r="M20">
            <v>128103.96</v>
          </cell>
          <cell r="O20">
            <v>289352.18</v>
          </cell>
          <cell r="Q20">
            <v>441816.79000000004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DETALLE 2015"/>
      <sheetName val="DETALLE"/>
      <sheetName val="MESES"/>
    </sheetNames>
    <sheetDataSet>
      <sheetData sheetId="0">
        <row r="19">
          <cell r="V19">
            <v>18268899.900000002</v>
          </cell>
          <cell r="Y19">
            <v>21044982.540000007</v>
          </cell>
          <cell r="AB19">
            <v>21252177.310000002</v>
          </cell>
          <cell r="AE19">
            <v>21443228.520000003</v>
          </cell>
          <cell r="AK19">
            <v>22484313.329999998</v>
          </cell>
          <cell r="AN19">
            <v>38182662.390000001</v>
          </cell>
        </row>
        <row r="21">
          <cell r="AH21">
            <v>16979846.75</v>
          </cell>
          <cell r="AQ21">
            <v>24613438.199999999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19">
          <cell r="R19">
            <v>449194.94999999995</v>
          </cell>
          <cell r="T19">
            <v>306918.84999999998</v>
          </cell>
          <cell r="V19">
            <v>216095.42000000004</v>
          </cell>
          <cell r="X19">
            <v>216655.39</v>
          </cell>
          <cell r="Z19">
            <v>421969.91999999998</v>
          </cell>
          <cell r="AB19">
            <v>59163.630000000005</v>
          </cell>
          <cell r="AD19">
            <v>2497272.9600000004</v>
          </cell>
        </row>
        <row r="21">
          <cell r="AF21">
            <v>2511490.2400000002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20">
          <cell r="AA20">
            <v>42193198.400000006</v>
          </cell>
          <cell r="AD20">
            <v>40020180.270000003</v>
          </cell>
          <cell r="AH20">
            <v>47555720.530000001</v>
          </cell>
          <cell r="AN20">
            <v>57388608.329999998</v>
          </cell>
          <cell r="AQ20">
            <v>79316341.700000003</v>
          </cell>
        </row>
        <row r="22">
          <cell r="AT22">
            <v>75510945.349999994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17">
          <cell r="P17">
            <v>5173.43</v>
          </cell>
          <cell r="R17">
            <v>3872.31</v>
          </cell>
          <cell r="T17">
            <v>1875.3600000000001</v>
          </cell>
          <cell r="V17">
            <v>12145.150000000001</v>
          </cell>
          <cell r="X17">
            <v>4283.28</v>
          </cell>
          <cell r="Z17">
            <v>2966.2200000000003</v>
          </cell>
          <cell r="AB17">
            <v>424.02000000000004</v>
          </cell>
        </row>
        <row r="19">
          <cell r="AD19">
            <v>3647.67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DETALLE"/>
    </sheetNames>
    <sheetDataSet>
      <sheetData sheetId="0">
        <row r="22">
          <cell r="R22">
            <v>349257.39000000007</v>
          </cell>
          <cell r="T22">
            <v>61152.409999999996</v>
          </cell>
          <cell r="V22">
            <v>64844.97</v>
          </cell>
          <cell r="X22">
            <v>63499.399999999987</v>
          </cell>
        </row>
        <row r="24">
          <cell r="Z24">
            <v>122644.17</v>
          </cell>
          <cell r="AB24">
            <v>122135.45000000001</v>
          </cell>
          <cell r="AD24">
            <v>107742.32999999999</v>
          </cell>
          <cell r="AF24">
            <v>96079.87999999999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Hoja1"/>
    </sheetNames>
    <sheetDataSet>
      <sheetData sheetId="0">
        <row r="20">
          <cell r="R20">
            <v>1171415.32</v>
          </cell>
          <cell r="T20">
            <v>1259936.42</v>
          </cell>
          <cell r="W20">
            <v>3323388.1500000004</v>
          </cell>
          <cell r="Y20">
            <v>5161470.7200000007</v>
          </cell>
          <cell r="AA20">
            <v>6720530.7800000003</v>
          </cell>
          <cell r="AC20">
            <v>6442614.3200000003</v>
          </cell>
          <cell r="AE20">
            <v>5903249.54</v>
          </cell>
          <cell r="AG20">
            <v>6800554.5800000001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20">
          <cell r="S20">
            <v>1100.51</v>
          </cell>
          <cell r="U20">
            <v>121151.97</v>
          </cell>
          <cell r="W20">
            <v>484204.59</v>
          </cell>
          <cell r="Y20">
            <v>716146.73</v>
          </cell>
          <cell r="AC20">
            <v>4635247.2899999991</v>
          </cell>
          <cell r="AE20">
            <v>5735266.1799999997</v>
          </cell>
          <cell r="AG20">
            <v>7607097.4600000009</v>
          </cell>
        </row>
        <row r="22">
          <cell r="AA22">
            <v>849010.76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DETALLE"/>
    </sheetNames>
    <sheetDataSet>
      <sheetData sheetId="0">
        <row r="21">
          <cell r="V21">
            <v>7152700.1100000003</v>
          </cell>
          <cell r="Y21">
            <v>4996582.84</v>
          </cell>
          <cell r="AB21">
            <v>5313836.5</v>
          </cell>
          <cell r="AL21">
            <v>2876231.2</v>
          </cell>
          <cell r="AO21">
            <v>2060970.74</v>
          </cell>
          <cell r="AR21">
            <v>1513361.1499999997</v>
          </cell>
        </row>
        <row r="23">
          <cell r="AI23">
            <v>5945552.1500000004</v>
          </cell>
        </row>
        <row r="24">
          <cell r="AF24">
            <v>6632842.8200000003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20">
          <cell r="W20">
            <v>0</v>
          </cell>
          <cell r="AA20">
            <v>26459664.770000003</v>
          </cell>
          <cell r="AC20">
            <v>49910247.470000006</v>
          </cell>
          <cell r="AE20">
            <v>47716806.509999998</v>
          </cell>
        </row>
        <row r="22">
          <cell r="Y22">
            <v>14638069.24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22">
          <cell r="Q22">
            <v>47764.1</v>
          </cell>
          <cell r="S22">
            <v>71064.28</v>
          </cell>
          <cell r="U22">
            <v>27167.530000000002</v>
          </cell>
          <cell r="W22">
            <v>1226.3800000000001</v>
          </cell>
          <cell r="AA22">
            <v>4330899.0600000005</v>
          </cell>
          <cell r="AC22">
            <v>5861365.5</v>
          </cell>
        </row>
        <row r="24">
          <cell r="Y24">
            <v>141429.42000000001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19">
          <cell r="S19">
            <v>221181.04</v>
          </cell>
          <cell r="U19">
            <v>406993.24999999994</v>
          </cell>
          <cell r="W19">
            <v>333325.93000000005</v>
          </cell>
          <cell r="Y19">
            <v>385622.42</v>
          </cell>
          <cell r="AA19">
            <v>511548.52000000008</v>
          </cell>
          <cell r="AC19">
            <v>125457.63000000002</v>
          </cell>
          <cell r="AE19">
            <v>148891.65000000002</v>
          </cell>
          <cell r="AG19">
            <v>0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19">
          <cell r="C19">
            <v>58975.799999999996</v>
          </cell>
          <cell r="E19">
            <v>11470.279999999999</v>
          </cell>
          <cell r="K19">
            <v>72355.840000000011</v>
          </cell>
          <cell r="M19">
            <v>85643.06</v>
          </cell>
        </row>
        <row r="21">
          <cell r="G21">
            <v>52813.53</v>
          </cell>
          <cell r="I21">
            <v>91085.239999999991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DETALLE"/>
    </sheetNames>
    <sheetDataSet>
      <sheetData sheetId="0">
        <row r="21">
          <cell r="S21">
            <v>1476502.0799999998</v>
          </cell>
          <cell r="U21">
            <v>1094360.78</v>
          </cell>
          <cell r="W21">
            <v>253271.36000000004</v>
          </cell>
          <cell r="Y21">
            <v>5758490.2899999991</v>
          </cell>
        </row>
        <row r="23">
          <cell r="AA23">
            <v>426803.02</v>
          </cell>
          <cell r="AC23">
            <v>155768.81</v>
          </cell>
          <cell r="AE23">
            <v>171507.25999999998</v>
          </cell>
          <cell r="AG23">
            <v>503735.87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TITULOS"/>
      <sheetName val="Hoja1"/>
    </sheetNames>
    <sheetDataSet>
      <sheetData sheetId="0">
        <row r="21">
          <cell r="U21">
            <v>703444.99000000022</v>
          </cell>
          <cell r="X21">
            <v>2825958.25</v>
          </cell>
          <cell r="AA21">
            <v>2665324.1499999994</v>
          </cell>
          <cell r="AD21">
            <v>1753758.56</v>
          </cell>
          <cell r="AG21">
            <v>1496081.2800000003</v>
          </cell>
          <cell r="AM21">
            <v>1977387.74</v>
          </cell>
          <cell r="AP21">
            <v>3137075.2000000002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24">
          <cell r="S24">
            <v>472018.14000000007</v>
          </cell>
          <cell r="U24">
            <v>436545.60000000003</v>
          </cell>
          <cell r="W24">
            <v>384423.57999999996</v>
          </cell>
          <cell r="Y24">
            <v>391791.66000000003</v>
          </cell>
          <cell r="AC24">
            <v>328647.54000000004</v>
          </cell>
          <cell r="AE24">
            <v>317106.58999999997</v>
          </cell>
          <cell r="AG24">
            <v>312849.46999999997</v>
          </cell>
        </row>
        <row r="26">
          <cell r="AA26">
            <v>347697.2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DETALLE"/>
    </sheetNames>
    <sheetDataSet>
      <sheetData sheetId="0">
        <row r="19">
          <cell r="Q19">
            <v>3102049.08</v>
          </cell>
          <cell r="S19">
            <v>3716876.07</v>
          </cell>
          <cell r="U19">
            <v>1846758.15</v>
          </cell>
          <cell r="W19">
            <v>1279966.8400000001</v>
          </cell>
        </row>
        <row r="20">
          <cell r="Y20">
            <v>8982400.6999999993</v>
          </cell>
          <cell r="AA20">
            <v>3998143.81</v>
          </cell>
          <cell r="AC20">
            <v>7911671.7799999993</v>
          </cell>
          <cell r="AE20">
            <v>2163950.61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Hoja1"/>
      <sheetName val="Hoja2"/>
    </sheetNames>
    <sheetDataSet>
      <sheetData sheetId="0">
        <row r="19">
          <cell r="W19">
            <v>6634268.6299999999</v>
          </cell>
          <cell r="Z19">
            <v>7081640.1499999994</v>
          </cell>
          <cell r="AC19">
            <v>7622975</v>
          </cell>
          <cell r="AF19">
            <v>7807744.3599999994</v>
          </cell>
          <cell r="AO19">
            <v>6874830</v>
          </cell>
        </row>
        <row r="21">
          <cell r="AI21">
            <v>6986140</v>
          </cell>
          <cell r="AL21">
            <v>7239635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Hoja1"/>
      <sheetName val="Hoja2"/>
    </sheetNames>
    <sheetDataSet>
      <sheetData sheetId="0">
        <row r="20">
          <cell r="W20">
            <v>18608891</v>
          </cell>
          <cell r="Z20">
            <v>21569962.690000001</v>
          </cell>
          <cell r="AD20">
            <v>25831942.98</v>
          </cell>
          <cell r="AG20">
            <v>26360840.640000001</v>
          </cell>
          <cell r="AM20">
            <v>21812843.850000005</v>
          </cell>
          <cell r="AP20">
            <v>24653703.890000004</v>
          </cell>
        </row>
        <row r="22">
          <cell r="AJ22">
            <v>23575930.620000001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  <sheetName val="AÑOS"/>
      <sheetName val="MESES"/>
    </sheetNames>
    <sheetDataSet>
      <sheetData sheetId="0">
        <row r="64">
          <cell r="W64">
            <v>17471624.619999997</v>
          </cell>
          <cell r="Z64">
            <v>22441543.520000007</v>
          </cell>
          <cell r="AC64">
            <v>24935481.449999996</v>
          </cell>
          <cell r="AF64">
            <v>26887475.940000001</v>
          </cell>
          <cell r="AI64">
            <v>26415203.609999999</v>
          </cell>
          <cell r="AL64">
            <v>29627868.98</v>
          </cell>
          <cell r="AO64">
            <v>33507238.02</v>
          </cell>
        </row>
        <row r="66">
          <cell r="AR66">
            <v>31725137.09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16">
          <cell r="Z16">
            <v>3413950.92</v>
          </cell>
          <cell r="AC16">
            <v>2949110.77</v>
          </cell>
          <cell r="AF16">
            <v>3258891.7300000004</v>
          </cell>
          <cell r="AL16">
            <v>3274998.2600000002</v>
          </cell>
          <cell r="AO16">
            <v>3022691.9499999997</v>
          </cell>
        </row>
        <row r="18">
          <cell r="AI18">
            <v>3273721.56</v>
          </cell>
          <cell r="AR18">
            <v>3624146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23">
          <cell r="W23">
            <v>29124074.119999997</v>
          </cell>
          <cell r="Z23">
            <v>33707502.18</v>
          </cell>
          <cell r="AC23">
            <v>35693327.510000005</v>
          </cell>
          <cell r="AF23">
            <v>39667521.280000001</v>
          </cell>
          <cell r="AL23">
            <v>41025371.180000007</v>
          </cell>
          <cell r="AO23">
            <v>44102163.759999998</v>
          </cell>
        </row>
        <row r="25">
          <cell r="AI25">
            <v>38150072.530000001</v>
          </cell>
          <cell r="AR25">
            <v>46708523.859999999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udacion"/>
      <sheetName val="LEY"/>
    </sheetNames>
    <sheetDataSet>
      <sheetData sheetId="0">
        <row r="23">
          <cell r="N23">
            <v>3625.44</v>
          </cell>
          <cell r="Q23">
            <v>8148</v>
          </cell>
          <cell r="T23">
            <v>37147.200000000004</v>
          </cell>
        </row>
        <row r="25">
          <cell r="W25">
            <v>5539.2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63"/>
  <sheetViews>
    <sheetView workbookViewId="0">
      <selection activeCell="E10" sqref="E10"/>
    </sheetView>
  </sheetViews>
  <sheetFormatPr baseColWidth="10" defaultRowHeight="15" x14ac:dyDescent="0.25"/>
  <cols>
    <col min="1" max="1" width="11.42578125" style="2"/>
    <col min="2" max="2" width="51.140625" customWidth="1"/>
    <col min="3" max="3" width="21.140625" customWidth="1"/>
    <col min="4" max="4" width="13.85546875" style="2" bestFit="1" customWidth="1"/>
    <col min="5" max="5" width="12.85546875" style="2" bestFit="1" customWidth="1"/>
    <col min="6" max="6" width="11.5703125" style="2" bestFit="1" customWidth="1"/>
    <col min="7" max="45" width="11.42578125" style="2"/>
    <col min="258" max="258" width="51.140625" customWidth="1"/>
    <col min="259" max="259" width="21.140625" customWidth="1"/>
    <col min="260" max="260" width="13.85546875" bestFit="1" customWidth="1"/>
    <col min="261" max="261" width="12.85546875" bestFit="1" customWidth="1"/>
    <col min="262" max="262" width="11.5703125" bestFit="1" customWidth="1"/>
    <col min="514" max="514" width="51.140625" customWidth="1"/>
    <col min="515" max="515" width="21.140625" customWidth="1"/>
    <col min="516" max="516" width="13.85546875" bestFit="1" customWidth="1"/>
    <col min="517" max="517" width="12.85546875" bestFit="1" customWidth="1"/>
    <col min="518" max="518" width="11.5703125" bestFit="1" customWidth="1"/>
    <col min="770" max="770" width="51.140625" customWidth="1"/>
    <col min="771" max="771" width="21.140625" customWidth="1"/>
    <col min="772" max="772" width="13.85546875" bestFit="1" customWidth="1"/>
    <col min="773" max="773" width="12.85546875" bestFit="1" customWidth="1"/>
    <col min="774" max="774" width="11.5703125" bestFit="1" customWidth="1"/>
    <col min="1026" max="1026" width="51.140625" customWidth="1"/>
    <col min="1027" max="1027" width="21.140625" customWidth="1"/>
    <col min="1028" max="1028" width="13.85546875" bestFit="1" customWidth="1"/>
    <col min="1029" max="1029" width="12.85546875" bestFit="1" customWidth="1"/>
    <col min="1030" max="1030" width="11.5703125" bestFit="1" customWidth="1"/>
    <col min="1282" max="1282" width="51.140625" customWidth="1"/>
    <col min="1283" max="1283" width="21.140625" customWidth="1"/>
    <col min="1284" max="1284" width="13.85546875" bestFit="1" customWidth="1"/>
    <col min="1285" max="1285" width="12.85546875" bestFit="1" customWidth="1"/>
    <col min="1286" max="1286" width="11.5703125" bestFit="1" customWidth="1"/>
    <col min="1538" max="1538" width="51.140625" customWidth="1"/>
    <col min="1539" max="1539" width="21.140625" customWidth="1"/>
    <col min="1540" max="1540" width="13.85546875" bestFit="1" customWidth="1"/>
    <col min="1541" max="1541" width="12.85546875" bestFit="1" customWidth="1"/>
    <col min="1542" max="1542" width="11.5703125" bestFit="1" customWidth="1"/>
    <col min="1794" max="1794" width="51.140625" customWidth="1"/>
    <col min="1795" max="1795" width="21.140625" customWidth="1"/>
    <col min="1796" max="1796" width="13.85546875" bestFit="1" customWidth="1"/>
    <col min="1797" max="1797" width="12.85546875" bestFit="1" customWidth="1"/>
    <col min="1798" max="1798" width="11.5703125" bestFit="1" customWidth="1"/>
    <col min="2050" max="2050" width="51.140625" customWidth="1"/>
    <col min="2051" max="2051" width="21.140625" customWidth="1"/>
    <col min="2052" max="2052" width="13.85546875" bestFit="1" customWidth="1"/>
    <col min="2053" max="2053" width="12.85546875" bestFit="1" customWidth="1"/>
    <col min="2054" max="2054" width="11.5703125" bestFit="1" customWidth="1"/>
    <col min="2306" max="2306" width="51.140625" customWidth="1"/>
    <col min="2307" max="2307" width="21.140625" customWidth="1"/>
    <col min="2308" max="2308" width="13.85546875" bestFit="1" customWidth="1"/>
    <col min="2309" max="2309" width="12.85546875" bestFit="1" customWidth="1"/>
    <col min="2310" max="2310" width="11.5703125" bestFit="1" customWidth="1"/>
    <col min="2562" max="2562" width="51.140625" customWidth="1"/>
    <col min="2563" max="2563" width="21.140625" customWidth="1"/>
    <col min="2564" max="2564" width="13.85546875" bestFit="1" customWidth="1"/>
    <col min="2565" max="2565" width="12.85546875" bestFit="1" customWidth="1"/>
    <col min="2566" max="2566" width="11.5703125" bestFit="1" customWidth="1"/>
    <col min="2818" max="2818" width="51.140625" customWidth="1"/>
    <col min="2819" max="2819" width="21.140625" customWidth="1"/>
    <col min="2820" max="2820" width="13.85546875" bestFit="1" customWidth="1"/>
    <col min="2821" max="2821" width="12.85546875" bestFit="1" customWidth="1"/>
    <col min="2822" max="2822" width="11.5703125" bestFit="1" customWidth="1"/>
    <col min="3074" max="3074" width="51.140625" customWidth="1"/>
    <col min="3075" max="3075" width="21.140625" customWidth="1"/>
    <col min="3076" max="3076" width="13.85546875" bestFit="1" customWidth="1"/>
    <col min="3077" max="3077" width="12.85546875" bestFit="1" customWidth="1"/>
    <col min="3078" max="3078" width="11.5703125" bestFit="1" customWidth="1"/>
    <col min="3330" max="3330" width="51.140625" customWidth="1"/>
    <col min="3331" max="3331" width="21.140625" customWidth="1"/>
    <col min="3332" max="3332" width="13.85546875" bestFit="1" customWidth="1"/>
    <col min="3333" max="3333" width="12.85546875" bestFit="1" customWidth="1"/>
    <col min="3334" max="3334" width="11.5703125" bestFit="1" customWidth="1"/>
    <col min="3586" max="3586" width="51.140625" customWidth="1"/>
    <col min="3587" max="3587" width="21.140625" customWidth="1"/>
    <col min="3588" max="3588" width="13.85546875" bestFit="1" customWidth="1"/>
    <col min="3589" max="3589" width="12.85546875" bestFit="1" customWidth="1"/>
    <col min="3590" max="3590" width="11.5703125" bestFit="1" customWidth="1"/>
    <col min="3842" max="3842" width="51.140625" customWidth="1"/>
    <col min="3843" max="3843" width="21.140625" customWidth="1"/>
    <col min="3844" max="3844" width="13.85546875" bestFit="1" customWidth="1"/>
    <col min="3845" max="3845" width="12.85546875" bestFit="1" customWidth="1"/>
    <col min="3846" max="3846" width="11.5703125" bestFit="1" customWidth="1"/>
    <col min="4098" max="4098" width="51.140625" customWidth="1"/>
    <col min="4099" max="4099" width="21.140625" customWidth="1"/>
    <col min="4100" max="4100" width="13.85546875" bestFit="1" customWidth="1"/>
    <col min="4101" max="4101" width="12.85546875" bestFit="1" customWidth="1"/>
    <col min="4102" max="4102" width="11.5703125" bestFit="1" customWidth="1"/>
    <col min="4354" max="4354" width="51.140625" customWidth="1"/>
    <col min="4355" max="4355" width="21.140625" customWidth="1"/>
    <col min="4356" max="4356" width="13.85546875" bestFit="1" customWidth="1"/>
    <col min="4357" max="4357" width="12.85546875" bestFit="1" customWidth="1"/>
    <col min="4358" max="4358" width="11.5703125" bestFit="1" customWidth="1"/>
    <col min="4610" max="4610" width="51.140625" customWidth="1"/>
    <col min="4611" max="4611" width="21.140625" customWidth="1"/>
    <col min="4612" max="4612" width="13.85546875" bestFit="1" customWidth="1"/>
    <col min="4613" max="4613" width="12.85546875" bestFit="1" customWidth="1"/>
    <col min="4614" max="4614" width="11.5703125" bestFit="1" customWidth="1"/>
    <col min="4866" max="4866" width="51.140625" customWidth="1"/>
    <col min="4867" max="4867" width="21.140625" customWidth="1"/>
    <col min="4868" max="4868" width="13.85546875" bestFit="1" customWidth="1"/>
    <col min="4869" max="4869" width="12.85546875" bestFit="1" customWidth="1"/>
    <col min="4870" max="4870" width="11.5703125" bestFit="1" customWidth="1"/>
    <col min="5122" max="5122" width="51.140625" customWidth="1"/>
    <col min="5123" max="5123" width="21.140625" customWidth="1"/>
    <col min="5124" max="5124" width="13.85546875" bestFit="1" customWidth="1"/>
    <col min="5125" max="5125" width="12.85546875" bestFit="1" customWidth="1"/>
    <col min="5126" max="5126" width="11.5703125" bestFit="1" customWidth="1"/>
    <col min="5378" max="5378" width="51.140625" customWidth="1"/>
    <col min="5379" max="5379" width="21.140625" customWidth="1"/>
    <col min="5380" max="5380" width="13.85546875" bestFit="1" customWidth="1"/>
    <col min="5381" max="5381" width="12.85546875" bestFit="1" customWidth="1"/>
    <col min="5382" max="5382" width="11.5703125" bestFit="1" customWidth="1"/>
    <col min="5634" max="5634" width="51.140625" customWidth="1"/>
    <col min="5635" max="5635" width="21.140625" customWidth="1"/>
    <col min="5636" max="5636" width="13.85546875" bestFit="1" customWidth="1"/>
    <col min="5637" max="5637" width="12.85546875" bestFit="1" customWidth="1"/>
    <col min="5638" max="5638" width="11.5703125" bestFit="1" customWidth="1"/>
    <col min="5890" max="5890" width="51.140625" customWidth="1"/>
    <col min="5891" max="5891" width="21.140625" customWidth="1"/>
    <col min="5892" max="5892" width="13.85546875" bestFit="1" customWidth="1"/>
    <col min="5893" max="5893" width="12.85546875" bestFit="1" customWidth="1"/>
    <col min="5894" max="5894" width="11.5703125" bestFit="1" customWidth="1"/>
    <col min="6146" max="6146" width="51.140625" customWidth="1"/>
    <col min="6147" max="6147" width="21.140625" customWidth="1"/>
    <col min="6148" max="6148" width="13.85546875" bestFit="1" customWidth="1"/>
    <col min="6149" max="6149" width="12.85546875" bestFit="1" customWidth="1"/>
    <col min="6150" max="6150" width="11.5703125" bestFit="1" customWidth="1"/>
    <col min="6402" max="6402" width="51.140625" customWidth="1"/>
    <col min="6403" max="6403" width="21.140625" customWidth="1"/>
    <col min="6404" max="6404" width="13.85546875" bestFit="1" customWidth="1"/>
    <col min="6405" max="6405" width="12.85546875" bestFit="1" customWidth="1"/>
    <col min="6406" max="6406" width="11.5703125" bestFit="1" customWidth="1"/>
    <col min="6658" max="6658" width="51.140625" customWidth="1"/>
    <col min="6659" max="6659" width="21.140625" customWidth="1"/>
    <col min="6660" max="6660" width="13.85546875" bestFit="1" customWidth="1"/>
    <col min="6661" max="6661" width="12.85546875" bestFit="1" customWidth="1"/>
    <col min="6662" max="6662" width="11.5703125" bestFit="1" customWidth="1"/>
    <col min="6914" max="6914" width="51.140625" customWidth="1"/>
    <col min="6915" max="6915" width="21.140625" customWidth="1"/>
    <col min="6916" max="6916" width="13.85546875" bestFit="1" customWidth="1"/>
    <col min="6917" max="6917" width="12.85546875" bestFit="1" customWidth="1"/>
    <col min="6918" max="6918" width="11.5703125" bestFit="1" customWidth="1"/>
    <col min="7170" max="7170" width="51.140625" customWidth="1"/>
    <col min="7171" max="7171" width="21.140625" customWidth="1"/>
    <col min="7172" max="7172" width="13.85546875" bestFit="1" customWidth="1"/>
    <col min="7173" max="7173" width="12.85546875" bestFit="1" customWidth="1"/>
    <col min="7174" max="7174" width="11.5703125" bestFit="1" customWidth="1"/>
    <col min="7426" max="7426" width="51.140625" customWidth="1"/>
    <col min="7427" max="7427" width="21.140625" customWidth="1"/>
    <col min="7428" max="7428" width="13.85546875" bestFit="1" customWidth="1"/>
    <col min="7429" max="7429" width="12.85546875" bestFit="1" customWidth="1"/>
    <col min="7430" max="7430" width="11.5703125" bestFit="1" customWidth="1"/>
    <col min="7682" max="7682" width="51.140625" customWidth="1"/>
    <col min="7683" max="7683" width="21.140625" customWidth="1"/>
    <col min="7684" max="7684" width="13.85546875" bestFit="1" customWidth="1"/>
    <col min="7685" max="7685" width="12.85546875" bestFit="1" customWidth="1"/>
    <col min="7686" max="7686" width="11.5703125" bestFit="1" customWidth="1"/>
    <col min="7938" max="7938" width="51.140625" customWidth="1"/>
    <col min="7939" max="7939" width="21.140625" customWidth="1"/>
    <col min="7940" max="7940" width="13.85546875" bestFit="1" customWidth="1"/>
    <col min="7941" max="7941" width="12.85546875" bestFit="1" customWidth="1"/>
    <col min="7942" max="7942" width="11.5703125" bestFit="1" customWidth="1"/>
    <col min="8194" max="8194" width="51.140625" customWidth="1"/>
    <col min="8195" max="8195" width="21.140625" customWidth="1"/>
    <col min="8196" max="8196" width="13.85546875" bestFit="1" customWidth="1"/>
    <col min="8197" max="8197" width="12.85546875" bestFit="1" customWidth="1"/>
    <col min="8198" max="8198" width="11.5703125" bestFit="1" customWidth="1"/>
    <col min="8450" max="8450" width="51.140625" customWidth="1"/>
    <col min="8451" max="8451" width="21.140625" customWidth="1"/>
    <col min="8452" max="8452" width="13.85546875" bestFit="1" customWidth="1"/>
    <col min="8453" max="8453" width="12.85546875" bestFit="1" customWidth="1"/>
    <col min="8454" max="8454" width="11.5703125" bestFit="1" customWidth="1"/>
    <col min="8706" max="8706" width="51.140625" customWidth="1"/>
    <col min="8707" max="8707" width="21.140625" customWidth="1"/>
    <col min="8708" max="8708" width="13.85546875" bestFit="1" customWidth="1"/>
    <col min="8709" max="8709" width="12.85546875" bestFit="1" customWidth="1"/>
    <col min="8710" max="8710" width="11.5703125" bestFit="1" customWidth="1"/>
    <col min="8962" max="8962" width="51.140625" customWidth="1"/>
    <col min="8963" max="8963" width="21.140625" customWidth="1"/>
    <col min="8964" max="8964" width="13.85546875" bestFit="1" customWidth="1"/>
    <col min="8965" max="8965" width="12.85546875" bestFit="1" customWidth="1"/>
    <col min="8966" max="8966" width="11.5703125" bestFit="1" customWidth="1"/>
    <col min="9218" max="9218" width="51.140625" customWidth="1"/>
    <col min="9219" max="9219" width="21.140625" customWidth="1"/>
    <col min="9220" max="9220" width="13.85546875" bestFit="1" customWidth="1"/>
    <col min="9221" max="9221" width="12.85546875" bestFit="1" customWidth="1"/>
    <col min="9222" max="9222" width="11.5703125" bestFit="1" customWidth="1"/>
    <col min="9474" max="9474" width="51.140625" customWidth="1"/>
    <col min="9475" max="9475" width="21.140625" customWidth="1"/>
    <col min="9476" max="9476" width="13.85546875" bestFit="1" customWidth="1"/>
    <col min="9477" max="9477" width="12.85546875" bestFit="1" customWidth="1"/>
    <col min="9478" max="9478" width="11.5703125" bestFit="1" customWidth="1"/>
    <col min="9730" max="9730" width="51.140625" customWidth="1"/>
    <col min="9731" max="9731" width="21.140625" customWidth="1"/>
    <col min="9732" max="9732" width="13.85546875" bestFit="1" customWidth="1"/>
    <col min="9733" max="9733" width="12.85546875" bestFit="1" customWidth="1"/>
    <col min="9734" max="9734" width="11.5703125" bestFit="1" customWidth="1"/>
    <col min="9986" max="9986" width="51.140625" customWidth="1"/>
    <col min="9987" max="9987" width="21.140625" customWidth="1"/>
    <col min="9988" max="9988" width="13.85546875" bestFit="1" customWidth="1"/>
    <col min="9989" max="9989" width="12.85546875" bestFit="1" customWidth="1"/>
    <col min="9990" max="9990" width="11.5703125" bestFit="1" customWidth="1"/>
    <col min="10242" max="10242" width="51.140625" customWidth="1"/>
    <col min="10243" max="10243" width="21.140625" customWidth="1"/>
    <col min="10244" max="10244" width="13.85546875" bestFit="1" customWidth="1"/>
    <col min="10245" max="10245" width="12.85546875" bestFit="1" customWidth="1"/>
    <col min="10246" max="10246" width="11.5703125" bestFit="1" customWidth="1"/>
    <col min="10498" max="10498" width="51.140625" customWidth="1"/>
    <col min="10499" max="10499" width="21.140625" customWidth="1"/>
    <col min="10500" max="10500" width="13.85546875" bestFit="1" customWidth="1"/>
    <col min="10501" max="10501" width="12.85546875" bestFit="1" customWidth="1"/>
    <col min="10502" max="10502" width="11.5703125" bestFit="1" customWidth="1"/>
    <col min="10754" max="10754" width="51.140625" customWidth="1"/>
    <col min="10755" max="10755" width="21.140625" customWidth="1"/>
    <col min="10756" max="10756" width="13.85546875" bestFit="1" customWidth="1"/>
    <col min="10757" max="10757" width="12.85546875" bestFit="1" customWidth="1"/>
    <col min="10758" max="10758" width="11.5703125" bestFit="1" customWidth="1"/>
    <col min="11010" max="11010" width="51.140625" customWidth="1"/>
    <col min="11011" max="11011" width="21.140625" customWidth="1"/>
    <col min="11012" max="11012" width="13.85546875" bestFit="1" customWidth="1"/>
    <col min="11013" max="11013" width="12.85546875" bestFit="1" customWidth="1"/>
    <col min="11014" max="11014" width="11.5703125" bestFit="1" customWidth="1"/>
    <col min="11266" max="11266" width="51.140625" customWidth="1"/>
    <col min="11267" max="11267" width="21.140625" customWidth="1"/>
    <col min="11268" max="11268" width="13.85546875" bestFit="1" customWidth="1"/>
    <col min="11269" max="11269" width="12.85546875" bestFit="1" customWidth="1"/>
    <col min="11270" max="11270" width="11.5703125" bestFit="1" customWidth="1"/>
    <col min="11522" max="11522" width="51.140625" customWidth="1"/>
    <col min="11523" max="11523" width="21.140625" customWidth="1"/>
    <col min="11524" max="11524" width="13.85546875" bestFit="1" customWidth="1"/>
    <col min="11525" max="11525" width="12.85546875" bestFit="1" customWidth="1"/>
    <col min="11526" max="11526" width="11.5703125" bestFit="1" customWidth="1"/>
    <col min="11778" max="11778" width="51.140625" customWidth="1"/>
    <col min="11779" max="11779" width="21.140625" customWidth="1"/>
    <col min="11780" max="11780" width="13.85546875" bestFit="1" customWidth="1"/>
    <col min="11781" max="11781" width="12.85546875" bestFit="1" customWidth="1"/>
    <col min="11782" max="11782" width="11.5703125" bestFit="1" customWidth="1"/>
    <col min="12034" max="12034" width="51.140625" customWidth="1"/>
    <col min="12035" max="12035" width="21.140625" customWidth="1"/>
    <col min="12036" max="12036" width="13.85546875" bestFit="1" customWidth="1"/>
    <col min="12037" max="12037" width="12.85546875" bestFit="1" customWidth="1"/>
    <col min="12038" max="12038" width="11.5703125" bestFit="1" customWidth="1"/>
    <col min="12290" max="12290" width="51.140625" customWidth="1"/>
    <col min="12291" max="12291" width="21.140625" customWidth="1"/>
    <col min="12292" max="12292" width="13.85546875" bestFit="1" customWidth="1"/>
    <col min="12293" max="12293" width="12.85546875" bestFit="1" customWidth="1"/>
    <col min="12294" max="12294" width="11.5703125" bestFit="1" customWidth="1"/>
    <col min="12546" max="12546" width="51.140625" customWidth="1"/>
    <col min="12547" max="12547" width="21.140625" customWidth="1"/>
    <col min="12548" max="12548" width="13.85546875" bestFit="1" customWidth="1"/>
    <col min="12549" max="12549" width="12.85546875" bestFit="1" customWidth="1"/>
    <col min="12550" max="12550" width="11.5703125" bestFit="1" customWidth="1"/>
    <col min="12802" max="12802" width="51.140625" customWidth="1"/>
    <col min="12803" max="12803" width="21.140625" customWidth="1"/>
    <col min="12804" max="12804" width="13.85546875" bestFit="1" customWidth="1"/>
    <col min="12805" max="12805" width="12.85546875" bestFit="1" customWidth="1"/>
    <col min="12806" max="12806" width="11.5703125" bestFit="1" customWidth="1"/>
    <col min="13058" max="13058" width="51.140625" customWidth="1"/>
    <col min="13059" max="13059" width="21.140625" customWidth="1"/>
    <col min="13060" max="13060" width="13.85546875" bestFit="1" customWidth="1"/>
    <col min="13061" max="13061" width="12.85546875" bestFit="1" customWidth="1"/>
    <col min="13062" max="13062" width="11.5703125" bestFit="1" customWidth="1"/>
    <col min="13314" max="13314" width="51.140625" customWidth="1"/>
    <col min="13315" max="13315" width="21.140625" customWidth="1"/>
    <col min="13316" max="13316" width="13.85546875" bestFit="1" customWidth="1"/>
    <col min="13317" max="13317" width="12.85546875" bestFit="1" customWidth="1"/>
    <col min="13318" max="13318" width="11.5703125" bestFit="1" customWidth="1"/>
    <col min="13570" max="13570" width="51.140625" customWidth="1"/>
    <col min="13571" max="13571" width="21.140625" customWidth="1"/>
    <col min="13572" max="13572" width="13.85546875" bestFit="1" customWidth="1"/>
    <col min="13573" max="13573" width="12.85546875" bestFit="1" customWidth="1"/>
    <col min="13574" max="13574" width="11.5703125" bestFit="1" customWidth="1"/>
    <col min="13826" max="13826" width="51.140625" customWidth="1"/>
    <col min="13827" max="13827" width="21.140625" customWidth="1"/>
    <col min="13828" max="13828" width="13.85546875" bestFit="1" customWidth="1"/>
    <col min="13829" max="13829" width="12.85546875" bestFit="1" customWidth="1"/>
    <col min="13830" max="13830" width="11.5703125" bestFit="1" customWidth="1"/>
    <col min="14082" max="14082" width="51.140625" customWidth="1"/>
    <col min="14083" max="14083" width="21.140625" customWidth="1"/>
    <col min="14084" max="14084" width="13.85546875" bestFit="1" customWidth="1"/>
    <col min="14085" max="14085" width="12.85546875" bestFit="1" customWidth="1"/>
    <col min="14086" max="14086" width="11.5703125" bestFit="1" customWidth="1"/>
    <col min="14338" max="14338" width="51.140625" customWidth="1"/>
    <col min="14339" max="14339" width="21.140625" customWidth="1"/>
    <col min="14340" max="14340" width="13.85546875" bestFit="1" customWidth="1"/>
    <col min="14341" max="14341" width="12.85546875" bestFit="1" customWidth="1"/>
    <col min="14342" max="14342" width="11.5703125" bestFit="1" customWidth="1"/>
    <col min="14594" max="14594" width="51.140625" customWidth="1"/>
    <col min="14595" max="14595" width="21.140625" customWidth="1"/>
    <col min="14596" max="14596" width="13.85546875" bestFit="1" customWidth="1"/>
    <col min="14597" max="14597" width="12.85546875" bestFit="1" customWidth="1"/>
    <col min="14598" max="14598" width="11.5703125" bestFit="1" customWidth="1"/>
    <col min="14850" max="14850" width="51.140625" customWidth="1"/>
    <col min="14851" max="14851" width="21.140625" customWidth="1"/>
    <col min="14852" max="14852" width="13.85546875" bestFit="1" customWidth="1"/>
    <col min="14853" max="14853" width="12.85546875" bestFit="1" customWidth="1"/>
    <col min="14854" max="14854" width="11.5703125" bestFit="1" customWidth="1"/>
    <col min="15106" max="15106" width="51.140625" customWidth="1"/>
    <col min="15107" max="15107" width="21.140625" customWidth="1"/>
    <col min="15108" max="15108" width="13.85546875" bestFit="1" customWidth="1"/>
    <col min="15109" max="15109" width="12.85546875" bestFit="1" customWidth="1"/>
    <col min="15110" max="15110" width="11.5703125" bestFit="1" customWidth="1"/>
    <col min="15362" max="15362" width="51.140625" customWidth="1"/>
    <col min="15363" max="15363" width="21.140625" customWidth="1"/>
    <col min="15364" max="15364" width="13.85546875" bestFit="1" customWidth="1"/>
    <col min="15365" max="15365" width="12.85546875" bestFit="1" customWidth="1"/>
    <col min="15366" max="15366" width="11.5703125" bestFit="1" customWidth="1"/>
    <col min="15618" max="15618" width="51.140625" customWidth="1"/>
    <col min="15619" max="15619" width="21.140625" customWidth="1"/>
    <col min="15620" max="15620" width="13.85546875" bestFit="1" customWidth="1"/>
    <col min="15621" max="15621" width="12.85546875" bestFit="1" customWidth="1"/>
    <col min="15622" max="15622" width="11.5703125" bestFit="1" customWidth="1"/>
    <col min="15874" max="15874" width="51.140625" customWidth="1"/>
    <col min="15875" max="15875" width="21.140625" customWidth="1"/>
    <col min="15876" max="15876" width="13.85546875" bestFit="1" customWidth="1"/>
    <col min="15877" max="15877" width="12.85546875" bestFit="1" customWidth="1"/>
    <col min="15878" max="15878" width="11.5703125" bestFit="1" customWidth="1"/>
    <col min="16130" max="16130" width="51.140625" customWidth="1"/>
    <col min="16131" max="16131" width="21.140625" customWidth="1"/>
    <col min="16132" max="16132" width="13.85546875" bestFit="1" customWidth="1"/>
    <col min="16133" max="16133" width="12.85546875" bestFit="1" customWidth="1"/>
    <col min="16134" max="16134" width="11.5703125" bestFit="1" customWidth="1"/>
  </cols>
  <sheetData>
    <row r="2" spans="1:45" ht="19.5" x14ac:dyDescent="0.3">
      <c r="A2" s="1"/>
      <c r="B2" s="138" t="s">
        <v>0</v>
      </c>
      <c r="C2" s="138"/>
      <c r="D2" s="1"/>
      <c r="E2" s="1"/>
      <c r="F2" s="1"/>
      <c r="G2" s="1"/>
      <c r="H2" s="1"/>
      <c r="I2" s="1"/>
      <c r="J2" s="1"/>
      <c r="K2" s="1"/>
      <c r="L2" s="1"/>
    </row>
    <row r="3" spans="1:45" x14ac:dyDescent="0.25">
      <c r="B3" s="2"/>
      <c r="C3" s="2"/>
    </row>
    <row r="4" spans="1:45" x14ac:dyDescent="0.25">
      <c r="B4" s="3"/>
      <c r="C4" s="2"/>
    </row>
    <row r="5" spans="1:45" ht="24" customHeight="1" x14ac:dyDescent="0.25">
      <c r="B5" s="139" t="s">
        <v>1</v>
      </c>
      <c r="C5" s="140"/>
    </row>
    <row r="6" spans="1:45" ht="27" customHeight="1" x14ac:dyDescent="0.25">
      <c r="B6" s="4" t="s">
        <v>2</v>
      </c>
      <c r="C6" s="5">
        <f>+[1]recaudación!AC20</f>
        <v>18586641.41</v>
      </c>
      <c r="D6" s="6"/>
      <c r="E6" s="7"/>
    </row>
    <row r="7" spans="1:45" ht="24" customHeight="1" x14ac:dyDescent="0.25">
      <c r="B7" s="4" t="s">
        <v>3</v>
      </c>
      <c r="C7" s="5">
        <f>+[1]recaudación!AF20</f>
        <v>25067053.43</v>
      </c>
      <c r="D7" s="6"/>
      <c r="E7" s="8"/>
    </row>
    <row r="8" spans="1:45" ht="24" customHeight="1" x14ac:dyDescent="0.25">
      <c r="B8" s="4" t="s">
        <v>4</v>
      </c>
      <c r="C8" s="5">
        <f>+[1]recaudación!AI20</f>
        <v>31371877.619999997</v>
      </c>
      <c r="D8" s="6"/>
      <c r="E8" s="8"/>
    </row>
    <row r="9" spans="1:45" ht="24" customHeight="1" x14ac:dyDescent="0.25">
      <c r="B9" s="4" t="s">
        <v>5</v>
      </c>
      <c r="C9" s="5">
        <f>+[1]recaudación!AL22</f>
        <v>29133438.489999998</v>
      </c>
      <c r="D9" s="6"/>
      <c r="E9" s="8"/>
    </row>
    <row r="10" spans="1:45" ht="24" customHeight="1" x14ac:dyDescent="0.25">
      <c r="B10" s="4" t="s">
        <v>6</v>
      </c>
      <c r="C10" s="5">
        <f>+[1]recaudación!AO20</f>
        <v>27287084.340000004</v>
      </c>
      <c r="D10" s="6"/>
      <c r="E10" s="8"/>
    </row>
    <row r="11" spans="1:45" ht="24" customHeight="1" x14ac:dyDescent="0.25">
      <c r="A11" s="9"/>
      <c r="B11" s="4" t="s">
        <v>7</v>
      </c>
      <c r="C11" s="5">
        <f>+[1]recaudación!AR20</f>
        <v>30103667.890000001</v>
      </c>
      <c r="D11" s="6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1:45" ht="24" customHeight="1" x14ac:dyDescent="0.25">
      <c r="A12" s="9"/>
      <c r="B12" s="10" t="s">
        <v>8</v>
      </c>
      <c r="C12" s="11">
        <f>[1]recaudación!AU21</f>
        <v>29060395.66</v>
      </c>
      <c r="D12" s="6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24" customHeight="1" x14ac:dyDescent="0.25">
      <c r="A13" s="9"/>
      <c r="B13" s="12"/>
      <c r="C13" s="13"/>
      <c r="D13" s="6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ht="24" customHeight="1" thickBot="1" x14ac:dyDescent="0.3">
      <c r="B14" s="14"/>
      <c r="C14" s="15"/>
      <c r="E14" s="8"/>
    </row>
    <row r="15" spans="1:45" ht="24" customHeight="1" thickBot="1" x14ac:dyDescent="0.3">
      <c r="B15" s="16" t="s">
        <v>9</v>
      </c>
      <c r="C15" s="17">
        <f>+C12</f>
        <v>29060395.66</v>
      </c>
      <c r="D15" s="6"/>
      <c r="E15" s="8"/>
    </row>
    <row r="16" spans="1:45" ht="24" customHeight="1" thickBot="1" x14ac:dyDescent="0.3">
      <c r="B16" s="2"/>
      <c r="C16" s="2"/>
    </row>
    <row r="17" spans="1:8" ht="24" customHeight="1" thickBot="1" x14ac:dyDescent="0.3">
      <c r="B17" s="141" t="s">
        <v>10</v>
      </c>
      <c r="C17" s="142"/>
    </row>
    <row r="18" spans="1:8" ht="24" hidden="1" customHeight="1" x14ac:dyDescent="0.25">
      <c r="B18" s="18" t="s">
        <v>11</v>
      </c>
      <c r="C18" s="19">
        <f>+C7-C6</f>
        <v>6480412.0199999996</v>
      </c>
    </row>
    <row r="19" spans="1:8" ht="24" hidden="1" customHeight="1" x14ac:dyDescent="0.25">
      <c r="B19" s="18" t="s">
        <v>12</v>
      </c>
      <c r="C19" s="19">
        <f>+C8-C7</f>
        <v>6304824.1899999976</v>
      </c>
    </row>
    <row r="20" spans="1:8" ht="24" customHeight="1" x14ac:dyDescent="0.25">
      <c r="B20" s="18" t="s">
        <v>13</v>
      </c>
      <c r="C20" s="19">
        <f>+C10-C9</f>
        <v>-1846354.1499999948</v>
      </c>
      <c r="D20" s="20"/>
    </row>
    <row r="21" spans="1:8" ht="24" customHeight="1" x14ac:dyDescent="0.25">
      <c r="B21" s="18" t="s">
        <v>14</v>
      </c>
      <c r="C21" s="19">
        <f>+C11-C10</f>
        <v>2816583.549999997</v>
      </c>
      <c r="D21" s="20"/>
    </row>
    <row r="22" spans="1:8" ht="24" customHeight="1" x14ac:dyDescent="0.25">
      <c r="B22" s="18" t="s">
        <v>15</v>
      </c>
      <c r="C22" s="19">
        <f>+C15-C11</f>
        <v>-1043272.2300000004</v>
      </c>
      <c r="D22" s="20"/>
    </row>
    <row r="23" spans="1:8" ht="24" customHeight="1" x14ac:dyDescent="0.25">
      <c r="B23" s="21" t="s">
        <v>16</v>
      </c>
      <c r="C23" s="22">
        <f>(C20+C21+C22)/3</f>
        <v>-24347.609999999404</v>
      </c>
      <c r="E23" s="23"/>
    </row>
    <row r="24" spans="1:8" ht="24" customHeight="1" x14ac:dyDescent="0.25">
      <c r="B24" s="18" t="s">
        <v>17</v>
      </c>
      <c r="C24" s="19">
        <f>+[1]recaudación!AU21</f>
        <v>29060395.66</v>
      </c>
    </row>
    <row r="25" spans="1:8" ht="24" customHeight="1" thickBot="1" x14ac:dyDescent="0.3">
      <c r="B25" s="18" t="s">
        <v>18</v>
      </c>
      <c r="C25" s="19">
        <f>+C24+C23</f>
        <v>29036048.050000001</v>
      </c>
      <c r="E25" s="6"/>
    </row>
    <row r="26" spans="1:8" ht="42.75" customHeight="1" thickBot="1" x14ac:dyDescent="0.3">
      <c r="B26" s="24" t="s">
        <v>19</v>
      </c>
      <c r="C26" s="24">
        <v>12000000</v>
      </c>
    </row>
    <row r="27" spans="1:8" x14ac:dyDescent="0.25">
      <c r="B27" s="2"/>
      <c r="C27" s="2"/>
    </row>
    <row r="28" spans="1:8" x14ac:dyDescent="0.25">
      <c r="A28" s="9"/>
      <c r="B28" s="9"/>
      <c r="C28" s="9"/>
      <c r="D28" s="9"/>
      <c r="E28" s="9"/>
      <c r="F28" s="9"/>
      <c r="G28" s="9"/>
      <c r="H28" s="9"/>
    </row>
    <row r="29" spans="1:8" x14ac:dyDescent="0.25">
      <c r="A29" s="9"/>
      <c r="B29" s="9"/>
      <c r="C29" s="9"/>
      <c r="D29" s="9"/>
      <c r="E29" s="9"/>
      <c r="F29" s="9"/>
      <c r="G29" s="9"/>
      <c r="H29" s="9"/>
    </row>
    <row r="30" spans="1:8" x14ac:dyDescent="0.25">
      <c r="A30" s="9"/>
      <c r="B30" s="9"/>
      <c r="C30" s="9"/>
      <c r="D30" s="9"/>
      <c r="E30" s="9"/>
      <c r="F30" s="9"/>
      <c r="G30" s="9"/>
      <c r="H30" s="9"/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s="9"/>
      <c r="B32" s="9"/>
      <c r="C32" s="9"/>
      <c r="D32" s="9"/>
      <c r="E32" s="9"/>
      <c r="F32" s="9"/>
      <c r="G32" s="9"/>
      <c r="H32" s="9"/>
    </row>
    <row r="33" spans="1:8" x14ac:dyDescent="0.25">
      <c r="A33" s="9"/>
      <c r="B33" s="9"/>
      <c r="C33" s="9"/>
      <c r="D33" s="9"/>
      <c r="E33" s="9"/>
      <c r="F33" s="9"/>
      <c r="G33" s="9"/>
      <c r="H33" s="9"/>
    </row>
    <row r="34" spans="1:8" x14ac:dyDescent="0.25">
      <c r="A34" s="9"/>
      <c r="B34" s="9"/>
      <c r="C34" s="9"/>
      <c r="D34" s="9"/>
      <c r="E34" s="9"/>
      <c r="F34" s="9"/>
      <c r="G34" s="9"/>
      <c r="H34" s="9"/>
    </row>
    <row r="35" spans="1:8" x14ac:dyDescent="0.25">
      <c r="A35" s="9"/>
      <c r="B35" s="9"/>
      <c r="C35" s="9"/>
      <c r="D35" s="9"/>
      <c r="E35" s="9"/>
      <c r="F35" s="9"/>
      <c r="G35" s="9"/>
      <c r="H35" s="9"/>
    </row>
    <row r="36" spans="1:8" x14ac:dyDescent="0.25">
      <c r="A36" s="9"/>
      <c r="B36" s="9"/>
      <c r="C36" s="9"/>
      <c r="D36" s="9"/>
      <c r="E36" s="9"/>
      <c r="F36" s="9"/>
      <c r="G36" s="9"/>
      <c r="H36" s="9"/>
    </row>
    <row r="37" spans="1:8" x14ac:dyDescent="0.25">
      <c r="A37" s="9"/>
      <c r="B37" s="9"/>
      <c r="C37" s="9"/>
      <c r="D37" s="9"/>
      <c r="E37" s="9"/>
      <c r="F37" s="9"/>
      <c r="G37" s="9"/>
      <c r="H37" s="9"/>
    </row>
    <row r="38" spans="1:8" x14ac:dyDescent="0.25">
      <c r="A38" s="9"/>
      <c r="B38" s="9"/>
      <c r="C38" s="9"/>
      <c r="D38" s="9"/>
      <c r="E38" s="9"/>
      <c r="F38" s="9"/>
      <c r="G38" s="9"/>
      <c r="H38" s="9"/>
    </row>
    <row r="39" spans="1:8" x14ac:dyDescent="0.25">
      <c r="A39" s="9"/>
      <c r="B39" s="9"/>
      <c r="C39" s="9"/>
      <c r="D39" s="9"/>
      <c r="E39" s="9"/>
      <c r="F39" s="9"/>
      <c r="G39" s="9"/>
      <c r="H39" s="9"/>
    </row>
    <row r="40" spans="1:8" x14ac:dyDescent="0.25">
      <c r="A40" s="9"/>
      <c r="B40" s="9"/>
      <c r="C40" s="9"/>
      <c r="D40" s="9"/>
      <c r="E40" s="9"/>
      <c r="F40" s="9"/>
      <c r="G40" s="9"/>
      <c r="H40" s="9"/>
    </row>
    <row r="41" spans="1:8" x14ac:dyDescent="0.25">
      <c r="A41" s="9"/>
      <c r="B41" s="9"/>
      <c r="C41" s="9"/>
      <c r="D41" s="9"/>
      <c r="E41" s="9"/>
      <c r="F41" s="9"/>
      <c r="G41" s="9"/>
      <c r="H41" s="9"/>
    </row>
    <row r="42" spans="1:8" x14ac:dyDescent="0.25">
      <c r="A42" s="9"/>
      <c r="B42" s="9"/>
      <c r="C42" s="9"/>
      <c r="D42" s="9"/>
      <c r="E42" s="9"/>
      <c r="F42" s="9"/>
      <c r="G42" s="9"/>
      <c r="H42" s="9"/>
    </row>
    <row r="43" spans="1:8" x14ac:dyDescent="0.25">
      <c r="A43" s="9"/>
      <c r="B43" s="9"/>
      <c r="C43" s="9"/>
      <c r="D43" s="9"/>
      <c r="E43" s="9"/>
      <c r="F43" s="9"/>
      <c r="G43" s="9"/>
      <c r="H43" s="9"/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5" spans="1:8" x14ac:dyDescent="0.25">
      <c r="A45" s="9"/>
      <c r="B45" s="9"/>
      <c r="C45" s="9"/>
      <c r="D45" s="9"/>
      <c r="E45" s="9"/>
      <c r="F45" s="9"/>
      <c r="G45" s="9"/>
      <c r="H45" s="9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9"/>
      <c r="B52" s="9"/>
      <c r="C52" s="9"/>
      <c r="D52" s="9"/>
      <c r="E52" s="9"/>
      <c r="F52" s="9"/>
      <c r="G52" s="9"/>
      <c r="H52" s="9"/>
    </row>
    <row r="53" spans="1:8" x14ac:dyDescent="0.25">
      <c r="A53" s="9"/>
      <c r="B53" s="9"/>
      <c r="C53" s="9"/>
      <c r="D53" s="9"/>
      <c r="E53" s="9"/>
      <c r="F53" s="9"/>
      <c r="G53" s="9"/>
      <c r="H53" s="9"/>
    </row>
    <row r="54" spans="1:8" x14ac:dyDescent="0.25">
      <c r="A54" s="9"/>
      <c r="B54" s="9"/>
      <c r="C54" s="9"/>
      <c r="D54" s="9"/>
      <c r="E54" s="9"/>
      <c r="F54" s="9"/>
      <c r="G54" s="9"/>
      <c r="H54" s="9"/>
    </row>
    <row r="55" spans="1:8" x14ac:dyDescent="0.25">
      <c r="A55" s="9"/>
      <c r="B55" s="9"/>
      <c r="C55" s="9"/>
      <c r="D55" s="9"/>
      <c r="E55" s="9"/>
      <c r="F55" s="9"/>
      <c r="G55" s="9"/>
      <c r="H55" s="9"/>
    </row>
    <row r="56" spans="1:8" x14ac:dyDescent="0.25">
      <c r="A56" s="9"/>
      <c r="B56" s="9"/>
      <c r="C56" s="9"/>
      <c r="D56" s="9"/>
      <c r="E56" s="9"/>
      <c r="F56" s="9"/>
      <c r="G56" s="9"/>
      <c r="H56" s="9"/>
    </row>
    <row r="57" spans="1:8" x14ac:dyDescent="0.25">
      <c r="A57" s="9"/>
      <c r="B57" s="9"/>
      <c r="C57" s="9"/>
      <c r="D57" s="9"/>
      <c r="E57" s="9"/>
      <c r="F57" s="9"/>
      <c r="G57" s="9"/>
      <c r="H57" s="9"/>
    </row>
    <row r="58" spans="1:8" x14ac:dyDescent="0.25">
      <c r="A58" s="9"/>
      <c r="B58" s="9"/>
      <c r="C58" s="9"/>
      <c r="D58" s="9"/>
      <c r="E58" s="9"/>
      <c r="F58" s="9"/>
      <c r="G58" s="9"/>
      <c r="H58" s="9"/>
    </row>
    <row r="59" spans="1:8" x14ac:dyDescent="0.25">
      <c r="A59" s="9"/>
      <c r="B59" s="9"/>
      <c r="C59" s="9"/>
      <c r="D59" s="9"/>
      <c r="E59" s="9"/>
      <c r="F59" s="9"/>
      <c r="G59" s="9"/>
      <c r="H59" s="9"/>
    </row>
    <row r="60" spans="1:8" x14ac:dyDescent="0.25">
      <c r="A60" s="9"/>
      <c r="B60" s="9"/>
      <c r="C60" s="9"/>
      <c r="D60" s="9"/>
      <c r="E60" s="9"/>
      <c r="F60" s="9"/>
      <c r="G60" s="9"/>
      <c r="H60" s="9"/>
    </row>
    <row r="61" spans="1:8" x14ac:dyDescent="0.25">
      <c r="A61" s="9"/>
      <c r="B61" s="9"/>
      <c r="C61" s="9"/>
      <c r="D61" s="9"/>
      <c r="E61" s="9"/>
      <c r="F61" s="9"/>
      <c r="G61" s="9"/>
      <c r="H61" s="9"/>
    </row>
    <row r="62" spans="1:8" x14ac:dyDescent="0.25">
      <c r="A62" s="9"/>
      <c r="B62" s="9"/>
      <c r="C62" s="9"/>
      <c r="D62" s="9"/>
      <c r="E62" s="9"/>
      <c r="F62" s="9"/>
      <c r="G62" s="9"/>
      <c r="H62" s="9"/>
    </row>
    <row r="63" spans="1:8" x14ac:dyDescent="0.25">
      <c r="A63" s="9"/>
      <c r="B63" s="9"/>
      <c r="C63" s="9"/>
      <c r="D63" s="9"/>
      <c r="E63" s="9"/>
      <c r="F63" s="9"/>
      <c r="G63" s="9"/>
      <c r="H63" s="9"/>
    </row>
  </sheetData>
  <mergeCells count="3">
    <mergeCell ref="B2:C2"/>
    <mergeCell ref="B5:C5"/>
    <mergeCell ref="B17:C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6"/>
  <sheetViews>
    <sheetView workbookViewId="0">
      <selection activeCell="E18" sqref="E18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18.5703125" style="53" customWidth="1"/>
    <col min="4" max="4" width="11.7109375" style="52" bestFit="1" customWidth="1"/>
    <col min="5" max="6" width="11.5703125" style="52" bestFit="1" customWidth="1"/>
    <col min="7" max="45" width="11.42578125" style="52"/>
    <col min="46" max="257" width="11.42578125" style="53"/>
    <col min="258" max="258" width="51.140625" style="53" customWidth="1"/>
    <col min="259" max="259" width="18.5703125" style="53" customWidth="1"/>
    <col min="260" max="260" width="11.7109375" style="53" bestFit="1" customWidth="1"/>
    <col min="261" max="262" width="11.5703125" style="53" bestFit="1" customWidth="1"/>
    <col min="263" max="513" width="11.42578125" style="53"/>
    <col min="514" max="514" width="51.140625" style="53" customWidth="1"/>
    <col min="515" max="515" width="18.5703125" style="53" customWidth="1"/>
    <col min="516" max="516" width="11.7109375" style="53" bestFit="1" customWidth="1"/>
    <col min="517" max="518" width="11.5703125" style="53" bestFit="1" customWidth="1"/>
    <col min="519" max="769" width="11.42578125" style="53"/>
    <col min="770" max="770" width="51.140625" style="53" customWidth="1"/>
    <col min="771" max="771" width="18.5703125" style="53" customWidth="1"/>
    <col min="772" max="772" width="11.7109375" style="53" bestFit="1" customWidth="1"/>
    <col min="773" max="774" width="11.5703125" style="53" bestFit="1" customWidth="1"/>
    <col min="775" max="1025" width="11.42578125" style="53"/>
    <col min="1026" max="1026" width="51.140625" style="53" customWidth="1"/>
    <col min="1027" max="1027" width="18.5703125" style="53" customWidth="1"/>
    <col min="1028" max="1028" width="11.7109375" style="53" bestFit="1" customWidth="1"/>
    <col min="1029" max="1030" width="11.5703125" style="53" bestFit="1" customWidth="1"/>
    <col min="1031" max="1281" width="11.42578125" style="53"/>
    <col min="1282" max="1282" width="51.140625" style="53" customWidth="1"/>
    <col min="1283" max="1283" width="18.5703125" style="53" customWidth="1"/>
    <col min="1284" max="1284" width="11.7109375" style="53" bestFit="1" customWidth="1"/>
    <col min="1285" max="1286" width="11.5703125" style="53" bestFit="1" customWidth="1"/>
    <col min="1287" max="1537" width="11.42578125" style="53"/>
    <col min="1538" max="1538" width="51.140625" style="53" customWidth="1"/>
    <col min="1539" max="1539" width="18.5703125" style="53" customWidth="1"/>
    <col min="1540" max="1540" width="11.7109375" style="53" bestFit="1" customWidth="1"/>
    <col min="1541" max="1542" width="11.5703125" style="53" bestFit="1" customWidth="1"/>
    <col min="1543" max="1793" width="11.42578125" style="53"/>
    <col min="1794" max="1794" width="51.140625" style="53" customWidth="1"/>
    <col min="1795" max="1795" width="18.5703125" style="53" customWidth="1"/>
    <col min="1796" max="1796" width="11.7109375" style="53" bestFit="1" customWidth="1"/>
    <col min="1797" max="1798" width="11.5703125" style="53" bestFit="1" customWidth="1"/>
    <col min="1799" max="2049" width="11.42578125" style="53"/>
    <col min="2050" max="2050" width="51.140625" style="53" customWidth="1"/>
    <col min="2051" max="2051" width="18.5703125" style="53" customWidth="1"/>
    <col min="2052" max="2052" width="11.7109375" style="53" bestFit="1" customWidth="1"/>
    <col min="2053" max="2054" width="11.5703125" style="53" bestFit="1" customWidth="1"/>
    <col min="2055" max="2305" width="11.42578125" style="53"/>
    <col min="2306" max="2306" width="51.140625" style="53" customWidth="1"/>
    <col min="2307" max="2307" width="18.5703125" style="53" customWidth="1"/>
    <col min="2308" max="2308" width="11.7109375" style="53" bestFit="1" customWidth="1"/>
    <col min="2309" max="2310" width="11.5703125" style="53" bestFit="1" customWidth="1"/>
    <col min="2311" max="2561" width="11.42578125" style="53"/>
    <col min="2562" max="2562" width="51.140625" style="53" customWidth="1"/>
    <col min="2563" max="2563" width="18.5703125" style="53" customWidth="1"/>
    <col min="2564" max="2564" width="11.7109375" style="53" bestFit="1" customWidth="1"/>
    <col min="2565" max="2566" width="11.5703125" style="53" bestFit="1" customWidth="1"/>
    <col min="2567" max="2817" width="11.42578125" style="53"/>
    <col min="2818" max="2818" width="51.140625" style="53" customWidth="1"/>
    <col min="2819" max="2819" width="18.5703125" style="53" customWidth="1"/>
    <col min="2820" max="2820" width="11.7109375" style="53" bestFit="1" customWidth="1"/>
    <col min="2821" max="2822" width="11.5703125" style="53" bestFit="1" customWidth="1"/>
    <col min="2823" max="3073" width="11.42578125" style="53"/>
    <col min="3074" max="3074" width="51.140625" style="53" customWidth="1"/>
    <col min="3075" max="3075" width="18.5703125" style="53" customWidth="1"/>
    <col min="3076" max="3076" width="11.7109375" style="53" bestFit="1" customWidth="1"/>
    <col min="3077" max="3078" width="11.5703125" style="53" bestFit="1" customWidth="1"/>
    <col min="3079" max="3329" width="11.42578125" style="53"/>
    <col min="3330" max="3330" width="51.140625" style="53" customWidth="1"/>
    <col min="3331" max="3331" width="18.5703125" style="53" customWidth="1"/>
    <col min="3332" max="3332" width="11.7109375" style="53" bestFit="1" customWidth="1"/>
    <col min="3333" max="3334" width="11.5703125" style="53" bestFit="1" customWidth="1"/>
    <col min="3335" max="3585" width="11.42578125" style="53"/>
    <col min="3586" max="3586" width="51.140625" style="53" customWidth="1"/>
    <col min="3587" max="3587" width="18.5703125" style="53" customWidth="1"/>
    <col min="3588" max="3588" width="11.7109375" style="53" bestFit="1" customWidth="1"/>
    <col min="3589" max="3590" width="11.5703125" style="53" bestFit="1" customWidth="1"/>
    <col min="3591" max="3841" width="11.42578125" style="53"/>
    <col min="3842" max="3842" width="51.140625" style="53" customWidth="1"/>
    <col min="3843" max="3843" width="18.5703125" style="53" customWidth="1"/>
    <col min="3844" max="3844" width="11.7109375" style="53" bestFit="1" customWidth="1"/>
    <col min="3845" max="3846" width="11.5703125" style="53" bestFit="1" customWidth="1"/>
    <col min="3847" max="4097" width="11.42578125" style="53"/>
    <col min="4098" max="4098" width="51.140625" style="53" customWidth="1"/>
    <col min="4099" max="4099" width="18.5703125" style="53" customWidth="1"/>
    <col min="4100" max="4100" width="11.7109375" style="53" bestFit="1" customWidth="1"/>
    <col min="4101" max="4102" width="11.5703125" style="53" bestFit="1" customWidth="1"/>
    <col min="4103" max="4353" width="11.42578125" style="53"/>
    <col min="4354" max="4354" width="51.140625" style="53" customWidth="1"/>
    <col min="4355" max="4355" width="18.5703125" style="53" customWidth="1"/>
    <col min="4356" max="4356" width="11.7109375" style="53" bestFit="1" customWidth="1"/>
    <col min="4357" max="4358" width="11.5703125" style="53" bestFit="1" customWidth="1"/>
    <col min="4359" max="4609" width="11.42578125" style="53"/>
    <col min="4610" max="4610" width="51.140625" style="53" customWidth="1"/>
    <col min="4611" max="4611" width="18.5703125" style="53" customWidth="1"/>
    <col min="4612" max="4612" width="11.7109375" style="53" bestFit="1" customWidth="1"/>
    <col min="4613" max="4614" width="11.5703125" style="53" bestFit="1" customWidth="1"/>
    <col min="4615" max="4865" width="11.42578125" style="53"/>
    <col min="4866" max="4866" width="51.140625" style="53" customWidth="1"/>
    <col min="4867" max="4867" width="18.5703125" style="53" customWidth="1"/>
    <col min="4868" max="4868" width="11.7109375" style="53" bestFit="1" customWidth="1"/>
    <col min="4869" max="4870" width="11.5703125" style="53" bestFit="1" customWidth="1"/>
    <col min="4871" max="5121" width="11.42578125" style="53"/>
    <col min="5122" max="5122" width="51.140625" style="53" customWidth="1"/>
    <col min="5123" max="5123" width="18.5703125" style="53" customWidth="1"/>
    <col min="5124" max="5124" width="11.7109375" style="53" bestFit="1" customWidth="1"/>
    <col min="5125" max="5126" width="11.5703125" style="53" bestFit="1" customWidth="1"/>
    <col min="5127" max="5377" width="11.42578125" style="53"/>
    <col min="5378" max="5378" width="51.140625" style="53" customWidth="1"/>
    <col min="5379" max="5379" width="18.5703125" style="53" customWidth="1"/>
    <col min="5380" max="5380" width="11.7109375" style="53" bestFit="1" customWidth="1"/>
    <col min="5381" max="5382" width="11.5703125" style="53" bestFit="1" customWidth="1"/>
    <col min="5383" max="5633" width="11.42578125" style="53"/>
    <col min="5634" max="5634" width="51.140625" style="53" customWidth="1"/>
    <col min="5635" max="5635" width="18.5703125" style="53" customWidth="1"/>
    <col min="5636" max="5636" width="11.7109375" style="53" bestFit="1" customWidth="1"/>
    <col min="5637" max="5638" width="11.5703125" style="53" bestFit="1" customWidth="1"/>
    <col min="5639" max="5889" width="11.42578125" style="53"/>
    <col min="5890" max="5890" width="51.140625" style="53" customWidth="1"/>
    <col min="5891" max="5891" width="18.5703125" style="53" customWidth="1"/>
    <col min="5892" max="5892" width="11.7109375" style="53" bestFit="1" customWidth="1"/>
    <col min="5893" max="5894" width="11.5703125" style="53" bestFit="1" customWidth="1"/>
    <col min="5895" max="6145" width="11.42578125" style="53"/>
    <col min="6146" max="6146" width="51.140625" style="53" customWidth="1"/>
    <col min="6147" max="6147" width="18.5703125" style="53" customWidth="1"/>
    <col min="6148" max="6148" width="11.7109375" style="53" bestFit="1" customWidth="1"/>
    <col min="6149" max="6150" width="11.5703125" style="53" bestFit="1" customWidth="1"/>
    <col min="6151" max="6401" width="11.42578125" style="53"/>
    <col min="6402" max="6402" width="51.140625" style="53" customWidth="1"/>
    <col min="6403" max="6403" width="18.5703125" style="53" customWidth="1"/>
    <col min="6404" max="6404" width="11.7109375" style="53" bestFit="1" customWidth="1"/>
    <col min="6405" max="6406" width="11.5703125" style="53" bestFit="1" customWidth="1"/>
    <col min="6407" max="6657" width="11.42578125" style="53"/>
    <col min="6658" max="6658" width="51.140625" style="53" customWidth="1"/>
    <col min="6659" max="6659" width="18.5703125" style="53" customWidth="1"/>
    <col min="6660" max="6660" width="11.7109375" style="53" bestFit="1" customWidth="1"/>
    <col min="6661" max="6662" width="11.5703125" style="53" bestFit="1" customWidth="1"/>
    <col min="6663" max="6913" width="11.42578125" style="53"/>
    <col min="6914" max="6914" width="51.140625" style="53" customWidth="1"/>
    <col min="6915" max="6915" width="18.5703125" style="53" customWidth="1"/>
    <col min="6916" max="6916" width="11.7109375" style="53" bestFit="1" customWidth="1"/>
    <col min="6917" max="6918" width="11.5703125" style="53" bestFit="1" customWidth="1"/>
    <col min="6919" max="7169" width="11.42578125" style="53"/>
    <col min="7170" max="7170" width="51.140625" style="53" customWidth="1"/>
    <col min="7171" max="7171" width="18.5703125" style="53" customWidth="1"/>
    <col min="7172" max="7172" width="11.7109375" style="53" bestFit="1" customWidth="1"/>
    <col min="7173" max="7174" width="11.5703125" style="53" bestFit="1" customWidth="1"/>
    <col min="7175" max="7425" width="11.42578125" style="53"/>
    <col min="7426" max="7426" width="51.140625" style="53" customWidth="1"/>
    <col min="7427" max="7427" width="18.5703125" style="53" customWidth="1"/>
    <col min="7428" max="7428" width="11.7109375" style="53" bestFit="1" customWidth="1"/>
    <col min="7429" max="7430" width="11.5703125" style="53" bestFit="1" customWidth="1"/>
    <col min="7431" max="7681" width="11.42578125" style="53"/>
    <col min="7682" max="7682" width="51.140625" style="53" customWidth="1"/>
    <col min="7683" max="7683" width="18.5703125" style="53" customWidth="1"/>
    <col min="7684" max="7684" width="11.7109375" style="53" bestFit="1" customWidth="1"/>
    <col min="7685" max="7686" width="11.5703125" style="53" bestFit="1" customWidth="1"/>
    <col min="7687" max="7937" width="11.42578125" style="53"/>
    <col min="7938" max="7938" width="51.140625" style="53" customWidth="1"/>
    <col min="7939" max="7939" width="18.5703125" style="53" customWidth="1"/>
    <col min="7940" max="7940" width="11.7109375" style="53" bestFit="1" customWidth="1"/>
    <col min="7941" max="7942" width="11.5703125" style="53" bestFit="1" customWidth="1"/>
    <col min="7943" max="8193" width="11.42578125" style="53"/>
    <col min="8194" max="8194" width="51.140625" style="53" customWidth="1"/>
    <col min="8195" max="8195" width="18.5703125" style="53" customWidth="1"/>
    <col min="8196" max="8196" width="11.7109375" style="53" bestFit="1" customWidth="1"/>
    <col min="8197" max="8198" width="11.5703125" style="53" bestFit="1" customWidth="1"/>
    <col min="8199" max="8449" width="11.42578125" style="53"/>
    <col min="8450" max="8450" width="51.140625" style="53" customWidth="1"/>
    <col min="8451" max="8451" width="18.5703125" style="53" customWidth="1"/>
    <col min="8452" max="8452" width="11.7109375" style="53" bestFit="1" customWidth="1"/>
    <col min="8453" max="8454" width="11.5703125" style="53" bestFit="1" customWidth="1"/>
    <col min="8455" max="8705" width="11.42578125" style="53"/>
    <col min="8706" max="8706" width="51.140625" style="53" customWidth="1"/>
    <col min="8707" max="8707" width="18.5703125" style="53" customWidth="1"/>
    <col min="8708" max="8708" width="11.7109375" style="53" bestFit="1" customWidth="1"/>
    <col min="8709" max="8710" width="11.5703125" style="53" bestFit="1" customWidth="1"/>
    <col min="8711" max="8961" width="11.42578125" style="53"/>
    <col min="8962" max="8962" width="51.140625" style="53" customWidth="1"/>
    <col min="8963" max="8963" width="18.5703125" style="53" customWidth="1"/>
    <col min="8964" max="8964" width="11.7109375" style="53" bestFit="1" customWidth="1"/>
    <col min="8965" max="8966" width="11.5703125" style="53" bestFit="1" customWidth="1"/>
    <col min="8967" max="9217" width="11.42578125" style="53"/>
    <col min="9218" max="9218" width="51.140625" style="53" customWidth="1"/>
    <col min="9219" max="9219" width="18.5703125" style="53" customWidth="1"/>
    <col min="9220" max="9220" width="11.7109375" style="53" bestFit="1" customWidth="1"/>
    <col min="9221" max="9222" width="11.5703125" style="53" bestFit="1" customWidth="1"/>
    <col min="9223" max="9473" width="11.42578125" style="53"/>
    <col min="9474" max="9474" width="51.140625" style="53" customWidth="1"/>
    <col min="9475" max="9475" width="18.5703125" style="53" customWidth="1"/>
    <col min="9476" max="9476" width="11.7109375" style="53" bestFit="1" customWidth="1"/>
    <col min="9477" max="9478" width="11.5703125" style="53" bestFit="1" customWidth="1"/>
    <col min="9479" max="9729" width="11.42578125" style="53"/>
    <col min="9730" max="9730" width="51.140625" style="53" customWidth="1"/>
    <col min="9731" max="9731" width="18.5703125" style="53" customWidth="1"/>
    <col min="9732" max="9732" width="11.7109375" style="53" bestFit="1" customWidth="1"/>
    <col min="9733" max="9734" width="11.5703125" style="53" bestFit="1" customWidth="1"/>
    <col min="9735" max="9985" width="11.42578125" style="53"/>
    <col min="9986" max="9986" width="51.140625" style="53" customWidth="1"/>
    <col min="9987" max="9987" width="18.5703125" style="53" customWidth="1"/>
    <col min="9988" max="9988" width="11.7109375" style="53" bestFit="1" customWidth="1"/>
    <col min="9989" max="9990" width="11.5703125" style="53" bestFit="1" customWidth="1"/>
    <col min="9991" max="10241" width="11.42578125" style="53"/>
    <col min="10242" max="10242" width="51.140625" style="53" customWidth="1"/>
    <col min="10243" max="10243" width="18.5703125" style="53" customWidth="1"/>
    <col min="10244" max="10244" width="11.7109375" style="53" bestFit="1" customWidth="1"/>
    <col min="10245" max="10246" width="11.5703125" style="53" bestFit="1" customWidth="1"/>
    <col min="10247" max="10497" width="11.42578125" style="53"/>
    <col min="10498" max="10498" width="51.140625" style="53" customWidth="1"/>
    <col min="10499" max="10499" width="18.5703125" style="53" customWidth="1"/>
    <col min="10500" max="10500" width="11.7109375" style="53" bestFit="1" customWidth="1"/>
    <col min="10501" max="10502" width="11.5703125" style="53" bestFit="1" customWidth="1"/>
    <col min="10503" max="10753" width="11.42578125" style="53"/>
    <col min="10754" max="10754" width="51.140625" style="53" customWidth="1"/>
    <col min="10755" max="10755" width="18.5703125" style="53" customWidth="1"/>
    <col min="10756" max="10756" width="11.7109375" style="53" bestFit="1" customWidth="1"/>
    <col min="10757" max="10758" width="11.5703125" style="53" bestFit="1" customWidth="1"/>
    <col min="10759" max="11009" width="11.42578125" style="53"/>
    <col min="11010" max="11010" width="51.140625" style="53" customWidth="1"/>
    <col min="11011" max="11011" width="18.5703125" style="53" customWidth="1"/>
    <col min="11012" max="11012" width="11.7109375" style="53" bestFit="1" customWidth="1"/>
    <col min="11013" max="11014" width="11.5703125" style="53" bestFit="1" customWidth="1"/>
    <col min="11015" max="11265" width="11.42578125" style="53"/>
    <col min="11266" max="11266" width="51.140625" style="53" customWidth="1"/>
    <col min="11267" max="11267" width="18.5703125" style="53" customWidth="1"/>
    <col min="11268" max="11268" width="11.7109375" style="53" bestFit="1" customWidth="1"/>
    <col min="11269" max="11270" width="11.5703125" style="53" bestFit="1" customWidth="1"/>
    <col min="11271" max="11521" width="11.42578125" style="53"/>
    <col min="11522" max="11522" width="51.140625" style="53" customWidth="1"/>
    <col min="11523" max="11523" width="18.5703125" style="53" customWidth="1"/>
    <col min="11524" max="11524" width="11.7109375" style="53" bestFit="1" customWidth="1"/>
    <col min="11525" max="11526" width="11.5703125" style="53" bestFit="1" customWidth="1"/>
    <col min="11527" max="11777" width="11.42578125" style="53"/>
    <col min="11778" max="11778" width="51.140625" style="53" customWidth="1"/>
    <col min="11779" max="11779" width="18.5703125" style="53" customWidth="1"/>
    <col min="11780" max="11780" width="11.7109375" style="53" bestFit="1" customWidth="1"/>
    <col min="11781" max="11782" width="11.5703125" style="53" bestFit="1" customWidth="1"/>
    <col min="11783" max="12033" width="11.42578125" style="53"/>
    <col min="12034" max="12034" width="51.140625" style="53" customWidth="1"/>
    <col min="12035" max="12035" width="18.5703125" style="53" customWidth="1"/>
    <col min="12036" max="12036" width="11.7109375" style="53" bestFit="1" customWidth="1"/>
    <col min="12037" max="12038" width="11.5703125" style="53" bestFit="1" customWidth="1"/>
    <col min="12039" max="12289" width="11.42578125" style="53"/>
    <col min="12290" max="12290" width="51.140625" style="53" customWidth="1"/>
    <col min="12291" max="12291" width="18.5703125" style="53" customWidth="1"/>
    <col min="12292" max="12292" width="11.7109375" style="53" bestFit="1" customWidth="1"/>
    <col min="12293" max="12294" width="11.5703125" style="53" bestFit="1" customWidth="1"/>
    <col min="12295" max="12545" width="11.42578125" style="53"/>
    <col min="12546" max="12546" width="51.140625" style="53" customWidth="1"/>
    <col min="12547" max="12547" width="18.5703125" style="53" customWidth="1"/>
    <col min="12548" max="12548" width="11.7109375" style="53" bestFit="1" customWidth="1"/>
    <col min="12549" max="12550" width="11.5703125" style="53" bestFit="1" customWidth="1"/>
    <col min="12551" max="12801" width="11.42578125" style="53"/>
    <col min="12802" max="12802" width="51.140625" style="53" customWidth="1"/>
    <col min="12803" max="12803" width="18.5703125" style="53" customWidth="1"/>
    <col min="12804" max="12804" width="11.7109375" style="53" bestFit="1" customWidth="1"/>
    <col min="12805" max="12806" width="11.5703125" style="53" bestFit="1" customWidth="1"/>
    <col min="12807" max="13057" width="11.42578125" style="53"/>
    <col min="13058" max="13058" width="51.140625" style="53" customWidth="1"/>
    <col min="13059" max="13059" width="18.5703125" style="53" customWidth="1"/>
    <col min="13060" max="13060" width="11.7109375" style="53" bestFit="1" customWidth="1"/>
    <col min="13061" max="13062" width="11.5703125" style="53" bestFit="1" customWidth="1"/>
    <col min="13063" max="13313" width="11.42578125" style="53"/>
    <col min="13314" max="13314" width="51.140625" style="53" customWidth="1"/>
    <col min="13315" max="13315" width="18.5703125" style="53" customWidth="1"/>
    <col min="13316" max="13316" width="11.7109375" style="53" bestFit="1" customWidth="1"/>
    <col min="13317" max="13318" width="11.5703125" style="53" bestFit="1" customWidth="1"/>
    <col min="13319" max="13569" width="11.42578125" style="53"/>
    <col min="13570" max="13570" width="51.140625" style="53" customWidth="1"/>
    <col min="13571" max="13571" width="18.5703125" style="53" customWidth="1"/>
    <col min="13572" max="13572" width="11.7109375" style="53" bestFit="1" customWidth="1"/>
    <col min="13573" max="13574" width="11.5703125" style="53" bestFit="1" customWidth="1"/>
    <col min="13575" max="13825" width="11.42578125" style="53"/>
    <col min="13826" max="13826" width="51.140625" style="53" customWidth="1"/>
    <col min="13827" max="13827" width="18.5703125" style="53" customWidth="1"/>
    <col min="13828" max="13828" width="11.7109375" style="53" bestFit="1" customWidth="1"/>
    <col min="13829" max="13830" width="11.5703125" style="53" bestFit="1" customWidth="1"/>
    <col min="13831" max="14081" width="11.42578125" style="53"/>
    <col min="14082" max="14082" width="51.140625" style="53" customWidth="1"/>
    <col min="14083" max="14083" width="18.5703125" style="53" customWidth="1"/>
    <col min="14084" max="14084" width="11.7109375" style="53" bestFit="1" customWidth="1"/>
    <col min="14085" max="14086" width="11.5703125" style="53" bestFit="1" customWidth="1"/>
    <col min="14087" max="14337" width="11.42578125" style="53"/>
    <col min="14338" max="14338" width="51.140625" style="53" customWidth="1"/>
    <col min="14339" max="14339" width="18.5703125" style="53" customWidth="1"/>
    <col min="14340" max="14340" width="11.7109375" style="53" bestFit="1" customWidth="1"/>
    <col min="14341" max="14342" width="11.5703125" style="53" bestFit="1" customWidth="1"/>
    <col min="14343" max="14593" width="11.42578125" style="53"/>
    <col min="14594" max="14594" width="51.140625" style="53" customWidth="1"/>
    <col min="14595" max="14595" width="18.5703125" style="53" customWidth="1"/>
    <col min="14596" max="14596" width="11.7109375" style="53" bestFit="1" customWidth="1"/>
    <col min="14597" max="14598" width="11.5703125" style="53" bestFit="1" customWidth="1"/>
    <col min="14599" max="14849" width="11.42578125" style="53"/>
    <col min="14850" max="14850" width="51.140625" style="53" customWidth="1"/>
    <col min="14851" max="14851" width="18.5703125" style="53" customWidth="1"/>
    <col min="14852" max="14852" width="11.7109375" style="53" bestFit="1" customWidth="1"/>
    <col min="14853" max="14854" width="11.5703125" style="53" bestFit="1" customWidth="1"/>
    <col min="14855" max="15105" width="11.42578125" style="53"/>
    <col min="15106" max="15106" width="51.140625" style="53" customWidth="1"/>
    <col min="15107" max="15107" width="18.5703125" style="53" customWidth="1"/>
    <col min="15108" max="15108" width="11.7109375" style="53" bestFit="1" customWidth="1"/>
    <col min="15109" max="15110" width="11.5703125" style="53" bestFit="1" customWidth="1"/>
    <col min="15111" max="15361" width="11.42578125" style="53"/>
    <col min="15362" max="15362" width="51.140625" style="53" customWidth="1"/>
    <col min="15363" max="15363" width="18.5703125" style="53" customWidth="1"/>
    <col min="15364" max="15364" width="11.7109375" style="53" bestFit="1" customWidth="1"/>
    <col min="15365" max="15366" width="11.5703125" style="53" bestFit="1" customWidth="1"/>
    <col min="15367" max="15617" width="11.42578125" style="53"/>
    <col min="15618" max="15618" width="51.140625" style="53" customWidth="1"/>
    <col min="15619" max="15619" width="18.5703125" style="53" customWidth="1"/>
    <col min="15620" max="15620" width="11.7109375" style="53" bestFit="1" customWidth="1"/>
    <col min="15621" max="15622" width="11.5703125" style="53" bestFit="1" customWidth="1"/>
    <col min="15623" max="15873" width="11.42578125" style="53"/>
    <col min="15874" max="15874" width="51.140625" style="53" customWidth="1"/>
    <col min="15875" max="15875" width="18.5703125" style="53" customWidth="1"/>
    <col min="15876" max="15876" width="11.7109375" style="53" bestFit="1" customWidth="1"/>
    <col min="15877" max="15878" width="11.5703125" style="53" bestFit="1" customWidth="1"/>
    <col min="15879" max="16129" width="11.42578125" style="53"/>
    <col min="16130" max="16130" width="51.140625" style="53" customWidth="1"/>
    <col min="16131" max="16131" width="18.5703125" style="53" customWidth="1"/>
    <col min="16132" max="16132" width="11.7109375" style="53" bestFit="1" customWidth="1"/>
    <col min="16133" max="16134" width="11.5703125" style="53" bestFit="1" customWidth="1"/>
    <col min="16135" max="16384" width="11.42578125" style="53"/>
  </cols>
  <sheetData>
    <row r="1" spans="2:3" ht="24.75" customHeight="1" x14ac:dyDescent="0.25">
      <c r="B1" s="154" t="s">
        <v>20</v>
      </c>
      <c r="C1" s="154"/>
    </row>
    <row r="2" spans="2:3" ht="24.75" customHeight="1" thickBot="1" x14ac:dyDescent="0.3">
      <c r="B2" s="52"/>
      <c r="C2" s="52"/>
    </row>
    <row r="3" spans="2:3" ht="24.75" customHeight="1" x14ac:dyDescent="0.25">
      <c r="B3" s="145" t="s">
        <v>51</v>
      </c>
      <c r="C3" s="146"/>
    </row>
    <row r="4" spans="2:3" ht="24.75" customHeight="1" x14ac:dyDescent="0.25">
      <c r="B4" s="25" t="s">
        <v>24</v>
      </c>
      <c r="C4" s="77">
        <f>+[10]RECAUDACION!S21</f>
        <v>140474.41</v>
      </c>
    </row>
    <row r="5" spans="2:3" ht="24.75" customHeight="1" x14ac:dyDescent="0.25">
      <c r="B5" s="4" t="s">
        <v>2</v>
      </c>
      <c r="C5" s="5">
        <f>+[10]RECAUDACION!U21</f>
        <v>113365.18000000001</v>
      </c>
    </row>
    <row r="6" spans="2:3" ht="24.75" customHeight="1" x14ac:dyDescent="0.25">
      <c r="B6" s="4" t="s">
        <v>3</v>
      </c>
      <c r="C6" s="5">
        <f>+[10]RECAUDACION!Y21</f>
        <v>135955.28</v>
      </c>
    </row>
    <row r="7" spans="2:3" ht="24.75" customHeight="1" x14ac:dyDescent="0.25">
      <c r="B7" s="4" t="s">
        <v>4</v>
      </c>
      <c r="C7" s="5">
        <f>+[10]RECAUDACION!AB21</f>
        <v>66708.59</v>
      </c>
    </row>
    <row r="8" spans="2:3" ht="24.75" customHeight="1" x14ac:dyDescent="0.25">
      <c r="B8" s="4" t="s">
        <v>5</v>
      </c>
      <c r="C8" s="5">
        <f>+[10]RECAUDACION!AE23</f>
        <v>50116.46</v>
      </c>
    </row>
    <row r="9" spans="2:3" ht="24.75" customHeight="1" x14ac:dyDescent="0.25">
      <c r="B9" s="4" t="s">
        <v>6</v>
      </c>
      <c r="C9" s="5">
        <f>+[10]RECAUDACION!AH23</f>
        <v>548180.30000000005</v>
      </c>
    </row>
    <row r="10" spans="2:3" ht="24.75" customHeight="1" x14ac:dyDescent="0.25">
      <c r="B10" s="4" t="s">
        <v>7</v>
      </c>
      <c r="C10" s="5">
        <f>+[10]RECAUDACION!AK23</f>
        <v>572207.75</v>
      </c>
    </row>
    <row r="11" spans="2:3" ht="24.75" customHeight="1" x14ac:dyDescent="0.25">
      <c r="B11" s="10" t="s">
        <v>8</v>
      </c>
      <c r="C11" s="11">
        <f>[10]RECAUDACION!AN23</f>
        <v>523205.13</v>
      </c>
    </row>
    <row r="12" spans="2:3" ht="24.75" customHeight="1" thickBot="1" x14ac:dyDescent="0.3">
      <c r="B12" s="52"/>
      <c r="C12" s="52"/>
    </row>
    <row r="13" spans="2:3" ht="24.75" customHeight="1" thickBot="1" x14ac:dyDescent="0.3">
      <c r="B13" s="16" t="s">
        <v>9</v>
      </c>
      <c r="C13" s="81">
        <f>+C11</f>
        <v>523205.13</v>
      </c>
    </row>
    <row r="14" spans="2:3" ht="24.75" customHeight="1" thickBot="1" x14ac:dyDescent="0.3">
      <c r="B14" s="52"/>
      <c r="C14" s="52"/>
    </row>
    <row r="15" spans="2:3" ht="27" customHeight="1" x14ac:dyDescent="0.25">
      <c r="B15" s="145" t="s">
        <v>10</v>
      </c>
      <c r="C15" s="146"/>
    </row>
    <row r="16" spans="2:3" ht="27" customHeight="1" x14ac:dyDescent="0.25">
      <c r="B16" s="110" t="s">
        <v>13</v>
      </c>
      <c r="C16" s="111">
        <f>+C9-C8</f>
        <v>498063.84</v>
      </c>
    </row>
    <row r="17" spans="2:4" ht="27" customHeight="1" x14ac:dyDescent="0.25">
      <c r="B17" s="110" t="s">
        <v>14</v>
      </c>
      <c r="C17" s="112">
        <f>+C10-C9</f>
        <v>24027.449999999953</v>
      </c>
    </row>
    <row r="18" spans="2:4" ht="24" customHeight="1" x14ac:dyDescent="0.25">
      <c r="B18" s="110" t="s">
        <v>15</v>
      </c>
      <c r="C18" s="111">
        <f>+C11-C10</f>
        <v>-49002.619999999995</v>
      </c>
    </row>
    <row r="19" spans="2:4" ht="23.25" customHeight="1" x14ac:dyDescent="0.25">
      <c r="B19" s="113" t="s">
        <v>16</v>
      </c>
      <c r="C19" s="114">
        <f>+(C16+C17+C18)/3</f>
        <v>157696.22333333333</v>
      </c>
    </row>
    <row r="20" spans="2:4" ht="24" customHeight="1" x14ac:dyDescent="0.25">
      <c r="B20" s="110" t="s">
        <v>17</v>
      </c>
      <c r="C20" s="82">
        <f>+C11</f>
        <v>523205.13</v>
      </c>
    </row>
    <row r="21" spans="2:4" ht="24.75" customHeight="1" thickBot="1" x14ac:dyDescent="0.3">
      <c r="B21" s="110" t="s">
        <v>18</v>
      </c>
      <c r="C21" s="82">
        <f>+C19+C20</f>
        <v>680901.35333333327</v>
      </c>
      <c r="D21" s="98"/>
    </row>
    <row r="22" spans="2:4" ht="20.25" customHeight="1" thickBot="1" x14ac:dyDescent="0.3">
      <c r="B22" s="24" t="s">
        <v>19</v>
      </c>
      <c r="C22" s="115">
        <v>165000</v>
      </c>
      <c r="D22" s="98"/>
    </row>
    <row r="23" spans="2:4" ht="10.5" customHeight="1" x14ac:dyDescent="0.25">
      <c r="B23" s="116"/>
      <c r="C23" s="52"/>
    </row>
    <row r="24" spans="2:4" ht="10.5" customHeight="1" x14ac:dyDescent="0.25">
      <c r="B24" s="116"/>
      <c r="C24" s="52"/>
    </row>
    <row r="25" spans="2:4" ht="10.5" customHeight="1" x14ac:dyDescent="0.25">
      <c r="B25" s="52"/>
      <c r="C25" s="52"/>
    </row>
    <row r="26" spans="2:4" ht="10.5" customHeight="1" x14ac:dyDescent="0.25">
      <c r="B26" s="52"/>
      <c r="C26" s="52"/>
    </row>
    <row r="27" spans="2:4" ht="10.5" customHeight="1" x14ac:dyDescent="0.25">
      <c r="B27" s="52"/>
      <c r="C27" s="52"/>
    </row>
    <row r="28" spans="2:4" ht="10.5" customHeight="1" x14ac:dyDescent="0.25">
      <c r="B28" s="52"/>
      <c r="C28" s="52"/>
    </row>
    <row r="29" spans="2:4" ht="10.5" customHeight="1" x14ac:dyDescent="0.25">
      <c r="B29" s="52"/>
      <c r="C29" s="52"/>
    </row>
    <row r="30" spans="2:4" ht="10.5" customHeight="1" x14ac:dyDescent="0.25">
      <c r="B30" s="52"/>
      <c r="C30" s="52"/>
    </row>
    <row r="31" spans="2:4" ht="10.5" customHeight="1" x14ac:dyDescent="0.25">
      <c r="B31" s="52"/>
      <c r="C31" s="52"/>
    </row>
    <row r="32" spans="2:4" ht="10.5" customHeight="1" x14ac:dyDescent="0.25">
      <c r="B32" s="52"/>
      <c r="C32" s="52"/>
    </row>
    <row r="33" spans="2:3" ht="10.5" customHeight="1" x14ac:dyDescent="0.25">
      <c r="B33" s="52"/>
      <c r="C33" s="52"/>
    </row>
    <row r="34" spans="2:3" ht="10.5" customHeight="1" x14ac:dyDescent="0.25">
      <c r="B34" s="52"/>
      <c r="C34" s="52"/>
    </row>
    <row r="35" spans="2:3" ht="10.5" customHeight="1" x14ac:dyDescent="0.25">
      <c r="B35" s="52"/>
      <c r="C35" s="52"/>
    </row>
    <row r="36" spans="2:3" ht="10.5" customHeight="1" x14ac:dyDescent="0.25">
      <c r="B36" s="52"/>
      <c r="C36" s="52"/>
    </row>
    <row r="37" spans="2:3" ht="10.5" customHeight="1" x14ac:dyDescent="0.25">
      <c r="B37" s="52"/>
      <c r="C37" s="52"/>
    </row>
    <row r="38" spans="2:3" ht="10.5" customHeight="1" x14ac:dyDescent="0.25">
      <c r="B38" s="52"/>
      <c r="C38" s="52"/>
    </row>
    <row r="39" spans="2:3" ht="10.5" customHeight="1" x14ac:dyDescent="0.25">
      <c r="B39" s="52"/>
      <c r="C39" s="52"/>
    </row>
    <row r="40" spans="2:3" ht="10.5" customHeight="1" x14ac:dyDescent="0.25">
      <c r="B40" s="52"/>
      <c r="C40" s="52"/>
    </row>
    <row r="41" spans="2:3" ht="10.5" customHeight="1" x14ac:dyDescent="0.25">
      <c r="B41" s="52"/>
      <c r="C41" s="52"/>
    </row>
    <row r="42" spans="2:3" ht="10.5" customHeight="1" x14ac:dyDescent="0.25">
      <c r="B42" s="52"/>
      <c r="C42" s="52"/>
    </row>
    <row r="43" spans="2:3" ht="10.5" customHeight="1" x14ac:dyDescent="0.25">
      <c r="B43" s="52"/>
      <c r="C43" s="52"/>
    </row>
    <row r="44" spans="2:3" ht="10.5" customHeight="1" x14ac:dyDescent="0.25">
      <c r="B44" s="52"/>
      <c r="C44" s="52"/>
    </row>
    <row r="45" spans="2:3" ht="10.5" customHeight="1" x14ac:dyDescent="0.25">
      <c r="B45" s="52"/>
      <c r="C45" s="52"/>
    </row>
    <row r="46" spans="2:3" ht="10.5" customHeight="1" x14ac:dyDescent="0.25">
      <c r="B46" s="52"/>
      <c r="C46" s="52"/>
    </row>
    <row r="47" spans="2:3" ht="10.5" customHeight="1" x14ac:dyDescent="0.25">
      <c r="B47" s="52"/>
      <c r="C47" s="52"/>
    </row>
    <row r="48" spans="2:3" ht="10.5" customHeight="1" x14ac:dyDescent="0.25">
      <c r="B48" s="52"/>
      <c r="C48" s="52"/>
    </row>
    <row r="49" spans="2:3" ht="10.5" customHeight="1" x14ac:dyDescent="0.25">
      <c r="B49" s="52"/>
      <c r="C49" s="52"/>
    </row>
    <row r="50" spans="2:3" ht="10.5" customHeight="1" x14ac:dyDescent="0.25">
      <c r="B50" s="52"/>
      <c r="C50" s="52"/>
    </row>
    <row r="51" spans="2:3" ht="10.5" customHeight="1" x14ac:dyDescent="0.25">
      <c r="B51" s="52"/>
      <c r="C51" s="52"/>
    </row>
    <row r="52" spans="2:3" ht="10.5" customHeight="1" x14ac:dyDescent="0.25">
      <c r="B52" s="52"/>
      <c r="C52" s="52"/>
    </row>
    <row r="53" spans="2:3" ht="10.5" customHeight="1" x14ac:dyDescent="0.25">
      <c r="B53" s="52"/>
      <c r="C53" s="52"/>
    </row>
    <row r="54" spans="2:3" ht="10.5" customHeight="1" x14ac:dyDescent="0.25">
      <c r="B54" s="52"/>
      <c r="C54" s="52"/>
    </row>
    <row r="55" spans="2:3" ht="10.5" customHeight="1" x14ac:dyDescent="0.25">
      <c r="B55" s="52"/>
      <c r="C55" s="52"/>
    </row>
    <row r="56" spans="2:3" ht="10.5" customHeight="1" x14ac:dyDescent="0.25">
      <c r="B56" s="52"/>
      <c r="C56" s="52"/>
    </row>
    <row r="57" spans="2:3" ht="10.5" customHeight="1" x14ac:dyDescent="0.25">
      <c r="B57" s="52"/>
      <c r="C57" s="52"/>
    </row>
    <row r="58" spans="2:3" ht="10.5" customHeight="1" x14ac:dyDescent="0.25">
      <c r="B58" s="52"/>
    </row>
    <row r="59" spans="2:3" ht="10.5" customHeight="1" x14ac:dyDescent="0.25">
      <c r="B59" s="52"/>
    </row>
    <row r="60" spans="2:3" ht="10.5" customHeight="1" x14ac:dyDescent="0.25">
      <c r="B60" s="52"/>
    </row>
    <row r="61" spans="2:3" ht="10.5" customHeight="1" x14ac:dyDescent="0.25">
      <c r="B61" s="52"/>
    </row>
    <row r="62" spans="2:3" ht="10.5" customHeight="1" x14ac:dyDescent="0.25">
      <c r="B62" s="52"/>
    </row>
    <row r="63" spans="2:3" ht="10.5" customHeight="1" x14ac:dyDescent="0.25">
      <c r="B63" s="52"/>
    </row>
    <row r="64" spans="2:3" ht="10.5" customHeight="1" x14ac:dyDescent="0.25">
      <c r="B64" s="52"/>
    </row>
    <row r="65" spans="2:2" ht="10.5" customHeight="1" x14ac:dyDescent="0.25">
      <c r="B65" s="52"/>
    </row>
    <row r="66" spans="2:2" ht="10.5" customHeight="1" x14ac:dyDescent="0.25">
      <c r="B66" s="52"/>
    </row>
    <row r="67" spans="2:2" ht="10.5" customHeight="1" x14ac:dyDescent="0.25">
      <c r="B67" s="52"/>
    </row>
    <row r="68" spans="2:2" ht="10.5" customHeight="1" x14ac:dyDescent="0.25">
      <c r="B68" s="52"/>
    </row>
    <row r="69" spans="2:2" ht="10.5" customHeight="1" x14ac:dyDescent="0.25">
      <c r="B69" s="52"/>
    </row>
    <row r="70" spans="2:2" ht="10.5" customHeight="1" x14ac:dyDescent="0.25">
      <c r="B70" s="52"/>
    </row>
    <row r="71" spans="2:2" ht="10.5" customHeight="1" x14ac:dyDescent="0.25">
      <c r="B71" s="52"/>
    </row>
    <row r="72" spans="2:2" ht="10.5" customHeight="1" x14ac:dyDescent="0.25">
      <c r="B72" s="52"/>
    </row>
    <row r="73" spans="2:2" ht="10.5" customHeight="1" x14ac:dyDescent="0.25">
      <c r="B73" s="52"/>
    </row>
    <row r="74" spans="2:2" ht="10.5" customHeight="1" x14ac:dyDescent="0.25">
      <c r="B74" s="52"/>
    </row>
    <row r="75" spans="2:2" ht="10.5" customHeight="1" x14ac:dyDescent="0.25">
      <c r="B75" s="52"/>
    </row>
    <row r="76" spans="2:2" ht="10.5" customHeight="1" x14ac:dyDescent="0.25">
      <c r="B76" s="52"/>
    </row>
    <row r="77" spans="2:2" ht="10.5" customHeight="1" x14ac:dyDescent="0.25">
      <c r="B77" s="52"/>
    </row>
    <row r="78" spans="2:2" ht="10.5" customHeight="1" x14ac:dyDescent="0.25">
      <c r="B78" s="52"/>
    </row>
    <row r="79" spans="2:2" ht="10.5" customHeight="1" x14ac:dyDescent="0.25">
      <c r="B79" s="52"/>
    </row>
    <row r="80" spans="2:2" ht="10.5" customHeight="1" x14ac:dyDescent="0.25">
      <c r="B80" s="52"/>
    </row>
    <row r="81" spans="2:2" ht="10.5" customHeight="1" x14ac:dyDescent="0.25">
      <c r="B81" s="52"/>
    </row>
    <row r="82" spans="2:2" ht="10.5" customHeight="1" x14ac:dyDescent="0.25">
      <c r="B82" s="52"/>
    </row>
    <row r="83" spans="2:2" ht="10.5" customHeight="1" x14ac:dyDescent="0.25">
      <c r="B83" s="52"/>
    </row>
    <row r="84" spans="2:2" ht="10.5" customHeight="1" x14ac:dyDescent="0.25">
      <c r="B84" s="52"/>
    </row>
    <row r="85" spans="2:2" ht="10.5" customHeight="1" x14ac:dyDescent="0.25">
      <c r="B85" s="52"/>
    </row>
    <row r="86" spans="2:2" ht="10.5" customHeight="1" x14ac:dyDescent="0.25">
      <c r="B86" s="52"/>
    </row>
    <row r="87" spans="2:2" ht="10.5" customHeight="1" x14ac:dyDescent="0.25">
      <c r="B87" s="52"/>
    </row>
    <row r="88" spans="2:2" ht="10.5" customHeight="1" x14ac:dyDescent="0.25">
      <c r="B88" s="52"/>
    </row>
    <row r="89" spans="2:2" ht="10.5" customHeight="1" x14ac:dyDescent="0.25">
      <c r="B89" s="52"/>
    </row>
    <row r="90" spans="2:2" ht="10.5" customHeight="1" x14ac:dyDescent="0.25">
      <c r="B90" s="52"/>
    </row>
    <row r="91" spans="2:2" ht="10.5" customHeight="1" x14ac:dyDescent="0.25">
      <c r="B91" s="52"/>
    </row>
    <row r="92" spans="2:2" ht="10.5" customHeight="1" x14ac:dyDescent="0.25">
      <c r="B92" s="52"/>
    </row>
    <row r="93" spans="2:2" ht="10.5" customHeight="1" x14ac:dyDescent="0.25">
      <c r="B93" s="52"/>
    </row>
    <row r="94" spans="2:2" ht="10.5" customHeight="1" x14ac:dyDescent="0.25">
      <c r="B94" s="52"/>
    </row>
    <row r="95" spans="2:2" ht="10.5" customHeight="1" x14ac:dyDescent="0.25">
      <c r="B95" s="52"/>
    </row>
    <row r="96" spans="2:2" ht="10.5" customHeight="1" x14ac:dyDescent="0.25">
      <c r="B96" s="52"/>
    </row>
    <row r="97" spans="2:2" ht="10.5" customHeight="1" x14ac:dyDescent="0.25">
      <c r="B97" s="52"/>
    </row>
    <row r="98" spans="2:2" ht="10.5" customHeight="1" x14ac:dyDescent="0.25">
      <c r="B98" s="52"/>
    </row>
    <row r="99" spans="2:2" ht="10.5" customHeight="1" x14ac:dyDescent="0.25">
      <c r="B99" s="52"/>
    </row>
    <row r="100" spans="2:2" ht="10.5" customHeight="1" x14ac:dyDescent="0.25">
      <c r="B100" s="52"/>
    </row>
    <row r="101" spans="2:2" ht="10.5" customHeight="1" x14ac:dyDescent="0.25">
      <c r="B101" s="52"/>
    </row>
    <row r="102" spans="2:2" ht="10.5" customHeight="1" x14ac:dyDescent="0.25">
      <c r="B102" s="52"/>
    </row>
    <row r="103" spans="2:2" ht="10.5" customHeight="1" x14ac:dyDescent="0.25">
      <c r="B103" s="52"/>
    </row>
    <row r="104" spans="2:2" ht="10.5" customHeight="1" x14ac:dyDescent="0.25">
      <c r="B104" s="52"/>
    </row>
    <row r="105" spans="2:2" ht="10.5" customHeight="1" x14ac:dyDescent="0.25">
      <c r="B105" s="52"/>
    </row>
    <row r="106" spans="2:2" ht="10.5" customHeight="1" x14ac:dyDescent="0.25">
      <c r="B106" s="52"/>
    </row>
    <row r="107" spans="2:2" ht="10.5" customHeight="1" x14ac:dyDescent="0.25">
      <c r="B107" s="52"/>
    </row>
    <row r="108" spans="2:2" ht="10.5" customHeight="1" x14ac:dyDescent="0.25">
      <c r="B108" s="52"/>
    </row>
    <row r="109" spans="2:2" ht="10.5" customHeight="1" x14ac:dyDescent="0.25">
      <c r="B109" s="52"/>
    </row>
    <row r="110" spans="2:2" ht="10.5" customHeight="1" x14ac:dyDescent="0.25">
      <c r="B110" s="52"/>
    </row>
    <row r="111" spans="2:2" ht="10.5" customHeight="1" x14ac:dyDescent="0.25">
      <c r="B111" s="52"/>
    </row>
    <row r="112" spans="2:2" ht="10.5" customHeight="1" x14ac:dyDescent="0.25">
      <c r="B112" s="52"/>
    </row>
    <row r="113" spans="2:2" ht="10.5" customHeight="1" x14ac:dyDescent="0.25">
      <c r="B113" s="52"/>
    </row>
    <row r="114" spans="2:2" ht="10.5" customHeight="1" x14ac:dyDescent="0.25">
      <c r="B114" s="52"/>
    </row>
    <row r="115" spans="2:2" ht="10.5" customHeight="1" x14ac:dyDescent="0.25">
      <c r="B115" s="52"/>
    </row>
    <row r="116" spans="2:2" ht="10.5" customHeight="1" x14ac:dyDescent="0.25">
      <c r="B116" s="52"/>
    </row>
    <row r="117" spans="2:2" ht="10.5" customHeight="1" x14ac:dyDescent="0.25">
      <c r="B117" s="52"/>
    </row>
    <row r="118" spans="2:2" ht="10.5" customHeight="1" x14ac:dyDescent="0.25">
      <c r="B118" s="52"/>
    </row>
    <row r="119" spans="2:2" ht="10.5" customHeight="1" x14ac:dyDescent="0.25">
      <c r="B119" s="52"/>
    </row>
    <row r="120" spans="2:2" ht="10.5" customHeight="1" x14ac:dyDescent="0.25">
      <c r="B120" s="52"/>
    </row>
    <row r="121" spans="2:2" ht="10.5" customHeight="1" x14ac:dyDescent="0.25">
      <c r="B121" s="52"/>
    </row>
    <row r="122" spans="2:2" ht="10.5" customHeight="1" x14ac:dyDescent="0.25">
      <c r="B122" s="52"/>
    </row>
    <row r="123" spans="2:2" ht="10.5" customHeight="1" x14ac:dyDescent="0.25">
      <c r="B123" s="52"/>
    </row>
    <row r="124" spans="2:2" ht="10.5" customHeight="1" x14ac:dyDescent="0.25">
      <c r="B124" s="52"/>
    </row>
    <row r="125" spans="2:2" ht="10.5" customHeight="1" x14ac:dyDescent="0.25">
      <c r="B125" s="52"/>
    </row>
    <row r="126" spans="2:2" ht="10.5" customHeight="1" x14ac:dyDescent="0.25">
      <c r="B126" s="52"/>
    </row>
    <row r="127" spans="2:2" ht="10.5" customHeight="1" x14ac:dyDescent="0.25">
      <c r="B127" s="52"/>
    </row>
    <row r="128" spans="2:2" ht="10.5" customHeight="1" x14ac:dyDescent="0.25">
      <c r="B128" s="52"/>
    </row>
    <row r="129" spans="2:2" ht="10.5" customHeight="1" x14ac:dyDescent="0.25">
      <c r="B129" s="52"/>
    </row>
    <row r="130" spans="2:2" ht="10.5" customHeight="1" x14ac:dyDescent="0.25">
      <c r="B130" s="52"/>
    </row>
    <row r="131" spans="2:2" ht="10.5" customHeight="1" x14ac:dyDescent="0.25">
      <c r="B131" s="52"/>
    </row>
    <row r="132" spans="2:2" ht="10.5" customHeight="1" x14ac:dyDescent="0.25">
      <c r="B132" s="52"/>
    </row>
    <row r="133" spans="2:2" ht="10.5" customHeight="1" x14ac:dyDescent="0.25">
      <c r="B133" s="52"/>
    </row>
    <row r="134" spans="2:2" ht="10.5" customHeight="1" x14ac:dyDescent="0.25">
      <c r="B134" s="52"/>
    </row>
    <row r="135" spans="2:2" ht="10.5" customHeight="1" x14ac:dyDescent="0.25">
      <c r="B135" s="52"/>
    </row>
    <row r="136" spans="2:2" ht="10.5" customHeight="1" x14ac:dyDescent="0.25">
      <c r="B136" s="52"/>
    </row>
    <row r="137" spans="2:2" ht="10.5" customHeight="1" x14ac:dyDescent="0.25">
      <c r="B137" s="52"/>
    </row>
    <row r="138" spans="2:2" ht="10.5" customHeight="1" x14ac:dyDescent="0.25">
      <c r="B138" s="52"/>
    </row>
    <row r="139" spans="2:2" ht="10.5" customHeight="1" x14ac:dyDescent="0.25">
      <c r="B139" s="52"/>
    </row>
    <row r="140" spans="2:2" ht="10.5" customHeight="1" x14ac:dyDescent="0.25">
      <c r="B140" s="52"/>
    </row>
    <row r="141" spans="2:2" ht="10.5" customHeight="1" x14ac:dyDescent="0.25">
      <c r="B141" s="52"/>
    </row>
    <row r="142" spans="2:2" ht="10.5" customHeight="1" x14ac:dyDescent="0.25">
      <c r="B142" s="52"/>
    </row>
    <row r="143" spans="2:2" ht="10.5" customHeight="1" x14ac:dyDescent="0.25">
      <c r="B143" s="52"/>
    </row>
    <row r="144" spans="2:2" ht="10.5" customHeight="1" x14ac:dyDescent="0.25">
      <c r="B144" s="52"/>
    </row>
    <row r="145" spans="2:2" ht="10.5" customHeight="1" x14ac:dyDescent="0.25">
      <c r="B145" s="52"/>
    </row>
    <row r="146" spans="2:2" ht="10.5" customHeight="1" x14ac:dyDescent="0.25">
      <c r="B146" s="52"/>
    </row>
    <row r="147" spans="2:2" ht="10.5" customHeight="1" x14ac:dyDescent="0.25">
      <c r="B147" s="52"/>
    </row>
    <row r="148" spans="2:2" ht="10.5" customHeight="1" x14ac:dyDescent="0.25">
      <c r="B148" s="52"/>
    </row>
    <row r="149" spans="2:2" ht="10.5" customHeight="1" x14ac:dyDescent="0.25">
      <c r="B149" s="52"/>
    </row>
    <row r="150" spans="2:2" ht="10.5" customHeight="1" x14ac:dyDescent="0.25">
      <c r="B150" s="52"/>
    </row>
    <row r="151" spans="2:2" ht="10.5" customHeight="1" x14ac:dyDescent="0.25">
      <c r="B151" s="52"/>
    </row>
    <row r="152" spans="2:2" ht="10.5" customHeight="1" x14ac:dyDescent="0.25">
      <c r="B152" s="52"/>
    </row>
    <row r="153" spans="2:2" ht="10.5" customHeight="1" x14ac:dyDescent="0.25">
      <c r="B153" s="52"/>
    </row>
    <row r="154" spans="2:2" ht="10.5" customHeight="1" x14ac:dyDescent="0.25">
      <c r="B154" s="52"/>
    </row>
    <row r="155" spans="2:2" ht="10.5" customHeight="1" x14ac:dyDescent="0.25">
      <c r="B155" s="52"/>
    </row>
    <row r="156" spans="2:2" ht="10.5" customHeight="1" x14ac:dyDescent="0.25">
      <c r="B156" s="52"/>
    </row>
    <row r="157" spans="2:2" ht="10.5" customHeight="1" x14ac:dyDescent="0.25">
      <c r="B157" s="52"/>
    </row>
    <row r="158" spans="2:2" ht="10.5" customHeight="1" x14ac:dyDescent="0.25">
      <c r="B158" s="52"/>
    </row>
    <row r="159" spans="2:2" ht="10.5" customHeight="1" x14ac:dyDescent="0.25">
      <c r="B159" s="52"/>
    </row>
    <row r="160" spans="2:2" ht="10.5" customHeight="1" x14ac:dyDescent="0.25">
      <c r="B160" s="52"/>
    </row>
    <row r="161" spans="2:2" ht="10.5" customHeight="1" x14ac:dyDescent="0.25">
      <c r="B161" s="52"/>
    </row>
    <row r="162" spans="2:2" ht="10.5" customHeight="1" x14ac:dyDescent="0.25">
      <c r="B162" s="52"/>
    </row>
    <row r="163" spans="2:2" ht="10.5" customHeight="1" x14ac:dyDescent="0.25">
      <c r="B163" s="52"/>
    </row>
    <row r="164" spans="2:2" ht="10.5" customHeight="1" x14ac:dyDescent="0.25">
      <c r="B164" s="52"/>
    </row>
    <row r="165" spans="2:2" ht="10.5" customHeight="1" x14ac:dyDescent="0.25">
      <c r="B165" s="52"/>
    </row>
    <row r="166" spans="2:2" ht="10.5" customHeight="1" x14ac:dyDescent="0.25">
      <c r="B166" s="52"/>
    </row>
    <row r="167" spans="2:2" ht="10.5" customHeight="1" x14ac:dyDescent="0.25">
      <c r="B167" s="52"/>
    </row>
    <row r="168" spans="2:2" ht="10.5" customHeight="1" x14ac:dyDescent="0.25">
      <c r="B168" s="52"/>
    </row>
    <row r="169" spans="2:2" ht="10.5" customHeight="1" x14ac:dyDescent="0.25">
      <c r="B169" s="52"/>
    </row>
    <row r="170" spans="2:2" ht="10.5" customHeight="1" x14ac:dyDescent="0.25">
      <c r="B170" s="52"/>
    </row>
    <row r="171" spans="2:2" ht="10.5" customHeight="1" x14ac:dyDescent="0.25">
      <c r="B171" s="52"/>
    </row>
    <row r="172" spans="2:2" ht="10.5" customHeight="1" x14ac:dyDescent="0.25">
      <c r="B172" s="52"/>
    </row>
    <row r="173" spans="2:2" ht="10.5" customHeight="1" x14ac:dyDescent="0.25">
      <c r="B173" s="52"/>
    </row>
    <row r="174" spans="2:2" ht="10.5" customHeight="1" x14ac:dyDescent="0.25">
      <c r="B174" s="52"/>
    </row>
    <row r="175" spans="2:2" ht="10.5" customHeight="1" x14ac:dyDescent="0.25">
      <c r="B175" s="52"/>
    </row>
    <row r="176" spans="2:2" ht="10.5" customHeight="1" x14ac:dyDescent="0.25">
      <c r="B176" s="52"/>
    </row>
    <row r="177" spans="2:2" ht="10.5" customHeight="1" x14ac:dyDescent="0.25">
      <c r="B177" s="52"/>
    </row>
    <row r="178" spans="2:2" ht="10.5" customHeight="1" x14ac:dyDescent="0.25">
      <c r="B178" s="52"/>
    </row>
    <row r="179" spans="2:2" ht="10.5" customHeight="1" x14ac:dyDescent="0.25">
      <c r="B179" s="52"/>
    </row>
    <row r="180" spans="2:2" ht="10.5" customHeight="1" x14ac:dyDescent="0.25">
      <c r="B180" s="52"/>
    </row>
    <row r="181" spans="2:2" ht="10.5" customHeight="1" x14ac:dyDescent="0.25">
      <c r="B181" s="52"/>
    </row>
    <row r="182" spans="2:2" ht="10.5" customHeight="1" x14ac:dyDescent="0.25">
      <c r="B182" s="52"/>
    </row>
    <row r="183" spans="2:2" ht="10.5" customHeight="1" x14ac:dyDescent="0.25">
      <c r="B183" s="52"/>
    </row>
    <row r="184" spans="2:2" ht="10.5" customHeight="1" x14ac:dyDescent="0.25">
      <c r="B184" s="52"/>
    </row>
    <row r="185" spans="2:2" ht="10.5" customHeight="1" x14ac:dyDescent="0.25">
      <c r="B185" s="52"/>
    </row>
    <row r="186" spans="2:2" ht="10.5" customHeight="1" x14ac:dyDescent="0.25">
      <c r="B186" s="52"/>
    </row>
  </sheetData>
  <mergeCells count="3">
    <mergeCell ref="B1:C1"/>
    <mergeCell ref="B3:C3"/>
    <mergeCell ref="B15:C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5"/>
  <sheetViews>
    <sheetView topLeftCell="A43" workbookViewId="0">
      <selection activeCell="B46" sqref="B46:C46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17.7109375" style="53" bestFit="1" customWidth="1"/>
    <col min="4" max="4" width="11.7109375" style="52" bestFit="1" customWidth="1"/>
    <col min="5" max="6" width="11.5703125" style="52" bestFit="1" customWidth="1"/>
    <col min="7" max="45" width="11.42578125" style="52"/>
    <col min="46" max="257" width="11.42578125" style="53"/>
    <col min="258" max="258" width="51.140625" style="53" customWidth="1"/>
    <col min="259" max="259" width="17.7109375" style="53" bestFit="1" customWidth="1"/>
    <col min="260" max="260" width="11.7109375" style="53" bestFit="1" customWidth="1"/>
    <col min="261" max="262" width="11.5703125" style="53" bestFit="1" customWidth="1"/>
    <col min="263" max="513" width="11.42578125" style="53"/>
    <col min="514" max="514" width="51.140625" style="53" customWidth="1"/>
    <col min="515" max="515" width="17.7109375" style="53" bestFit="1" customWidth="1"/>
    <col min="516" max="516" width="11.7109375" style="53" bestFit="1" customWidth="1"/>
    <col min="517" max="518" width="11.5703125" style="53" bestFit="1" customWidth="1"/>
    <col min="519" max="769" width="11.42578125" style="53"/>
    <col min="770" max="770" width="51.140625" style="53" customWidth="1"/>
    <col min="771" max="771" width="17.7109375" style="53" bestFit="1" customWidth="1"/>
    <col min="772" max="772" width="11.7109375" style="53" bestFit="1" customWidth="1"/>
    <col min="773" max="774" width="11.5703125" style="53" bestFit="1" customWidth="1"/>
    <col min="775" max="1025" width="11.42578125" style="53"/>
    <col min="1026" max="1026" width="51.140625" style="53" customWidth="1"/>
    <col min="1027" max="1027" width="17.7109375" style="53" bestFit="1" customWidth="1"/>
    <col min="1028" max="1028" width="11.7109375" style="53" bestFit="1" customWidth="1"/>
    <col min="1029" max="1030" width="11.5703125" style="53" bestFit="1" customWidth="1"/>
    <col min="1031" max="1281" width="11.42578125" style="53"/>
    <col min="1282" max="1282" width="51.140625" style="53" customWidth="1"/>
    <col min="1283" max="1283" width="17.7109375" style="53" bestFit="1" customWidth="1"/>
    <col min="1284" max="1284" width="11.7109375" style="53" bestFit="1" customWidth="1"/>
    <col min="1285" max="1286" width="11.5703125" style="53" bestFit="1" customWidth="1"/>
    <col min="1287" max="1537" width="11.42578125" style="53"/>
    <col min="1538" max="1538" width="51.140625" style="53" customWidth="1"/>
    <col min="1539" max="1539" width="17.7109375" style="53" bestFit="1" customWidth="1"/>
    <col min="1540" max="1540" width="11.7109375" style="53" bestFit="1" customWidth="1"/>
    <col min="1541" max="1542" width="11.5703125" style="53" bestFit="1" customWidth="1"/>
    <col min="1543" max="1793" width="11.42578125" style="53"/>
    <col min="1794" max="1794" width="51.140625" style="53" customWidth="1"/>
    <col min="1795" max="1795" width="17.7109375" style="53" bestFit="1" customWidth="1"/>
    <col min="1796" max="1796" width="11.7109375" style="53" bestFit="1" customWidth="1"/>
    <col min="1797" max="1798" width="11.5703125" style="53" bestFit="1" customWidth="1"/>
    <col min="1799" max="2049" width="11.42578125" style="53"/>
    <col min="2050" max="2050" width="51.140625" style="53" customWidth="1"/>
    <col min="2051" max="2051" width="17.7109375" style="53" bestFit="1" customWidth="1"/>
    <col min="2052" max="2052" width="11.7109375" style="53" bestFit="1" customWidth="1"/>
    <col min="2053" max="2054" width="11.5703125" style="53" bestFit="1" customWidth="1"/>
    <col min="2055" max="2305" width="11.42578125" style="53"/>
    <col min="2306" max="2306" width="51.140625" style="53" customWidth="1"/>
    <col min="2307" max="2307" width="17.7109375" style="53" bestFit="1" customWidth="1"/>
    <col min="2308" max="2308" width="11.7109375" style="53" bestFit="1" customWidth="1"/>
    <col min="2309" max="2310" width="11.5703125" style="53" bestFit="1" customWidth="1"/>
    <col min="2311" max="2561" width="11.42578125" style="53"/>
    <col min="2562" max="2562" width="51.140625" style="53" customWidth="1"/>
    <col min="2563" max="2563" width="17.7109375" style="53" bestFit="1" customWidth="1"/>
    <col min="2564" max="2564" width="11.7109375" style="53" bestFit="1" customWidth="1"/>
    <col min="2565" max="2566" width="11.5703125" style="53" bestFit="1" customWidth="1"/>
    <col min="2567" max="2817" width="11.42578125" style="53"/>
    <col min="2818" max="2818" width="51.140625" style="53" customWidth="1"/>
    <col min="2819" max="2819" width="17.7109375" style="53" bestFit="1" customWidth="1"/>
    <col min="2820" max="2820" width="11.7109375" style="53" bestFit="1" customWidth="1"/>
    <col min="2821" max="2822" width="11.5703125" style="53" bestFit="1" customWidth="1"/>
    <col min="2823" max="3073" width="11.42578125" style="53"/>
    <col min="3074" max="3074" width="51.140625" style="53" customWidth="1"/>
    <col min="3075" max="3075" width="17.7109375" style="53" bestFit="1" customWidth="1"/>
    <col min="3076" max="3076" width="11.7109375" style="53" bestFit="1" customWidth="1"/>
    <col min="3077" max="3078" width="11.5703125" style="53" bestFit="1" customWidth="1"/>
    <col min="3079" max="3329" width="11.42578125" style="53"/>
    <col min="3330" max="3330" width="51.140625" style="53" customWidth="1"/>
    <col min="3331" max="3331" width="17.7109375" style="53" bestFit="1" customWidth="1"/>
    <col min="3332" max="3332" width="11.7109375" style="53" bestFit="1" customWidth="1"/>
    <col min="3333" max="3334" width="11.5703125" style="53" bestFit="1" customWidth="1"/>
    <col min="3335" max="3585" width="11.42578125" style="53"/>
    <col min="3586" max="3586" width="51.140625" style="53" customWidth="1"/>
    <col min="3587" max="3587" width="17.7109375" style="53" bestFit="1" customWidth="1"/>
    <col min="3588" max="3588" width="11.7109375" style="53" bestFit="1" customWidth="1"/>
    <col min="3589" max="3590" width="11.5703125" style="53" bestFit="1" customWidth="1"/>
    <col min="3591" max="3841" width="11.42578125" style="53"/>
    <col min="3842" max="3842" width="51.140625" style="53" customWidth="1"/>
    <col min="3843" max="3843" width="17.7109375" style="53" bestFit="1" customWidth="1"/>
    <col min="3844" max="3844" width="11.7109375" style="53" bestFit="1" customWidth="1"/>
    <col min="3845" max="3846" width="11.5703125" style="53" bestFit="1" customWidth="1"/>
    <col min="3847" max="4097" width="11.42578125" style="53"/>
    <col min="4098" max="4098" width="51.140625" style="53" customWidth="1"/>
    <col min="4099" max="4099" width="17.7109375" style="53" bestFit="1" customWidth="1"/>
    <col min="4100" max="4100" width="11.7109375" style="53" bestFit="1" customWidth="1"/>
    <col min="4101" max="4102" width="11.5703125" style="53" bestFit="1" customWidth="1"/>
    <col min="4103" max="4353" width="11.42578125" style="53"/>
    <col min="4354" max="4354" width="51.140625" style="53" customWidth="1"/>
    <col min="4355" max="4355" width="17.7109375" style="53" bestFit="1" customWidth="1"/>
    <col min="4356" max="4356" width="11.7109375" style="53" bestFit="1" customWidth="1"/>
    <col min="4357" max="4358" width="11.5703125" style="53" bestFit="1" customWidth="1"/>
    <col min="4359" max="4609" width="11.42578125" style="53"/>
    <col min="4610" max="4610" width="51.140625" style="53" customWidth="1"/>
    <col min="4611" max="4611" width="17.7109375" style="53" bestFit="1" customWidth="1"/>
    <col min="4612" max="4612" width="11.7109375" style="53" bestFit="1" customWidth="1"/>
    <col min="4613" max="4614" width="11.5703125" style="53" bestFit="1" customWidth="1"/>
    <col min="4615" max="4865" width="11.42578125" style="53"/>
    <col min="4866" max="4866" width="51.140625" style="53" customWidth="1"/>
    <col min="4867" max="4867" width="17.7109375" style="53" bestFit="1" customWidth="1"/>
    <col min="4868" max="4868" width="11.7109375" style="53" bestFit="1" customWidth="1"/>
    <col min="4869" max="4870" width="11.5703125" style="53" bestFit="1" customWidth="1"/>
    <col min="4871" max="5121" width="11.42578125" style="53"/>
    <col min="5122" max="5122" width="51.140625" style="53" customWidth="1"/>
    <col min="5123" max="5123" width="17.7109375" style="53" bestFit="1" customWidth="1"/>
    <col min="5124" max="5124" width="11.7109375" style="53" bestFit="1" customWidth="1"/>
    <col min="5125" max="5126" width="11.5703125" style="53" bestFit="1" customWidth="1"/>
    <col min="5127" max="5377" width="11.42578125" style="53"/>
    <col min="5378" max="5378" width="51.140625" style="53" customWidth="1"/>
    <col min="5379" max="5379" width="17.7109375" style="53" bestFit="1" customWidth="1"/>
    <col min="5380" max="5380" width="11.7109375" style="53" bestFit="1" customWidth="1"/>
    <col min="5381" max="5382" width="11.5703125" style="53" bestFit="1" customWidth="1"/>
    <col min="5383" max="5633" width="11.42578125" style="53"/>
    <col min="5634" max="5634" width="51.140625" style="53" customWidth="1"/>
    <col min="5635" max="5635" width="17.7109375" style="53" bestFit="1" customWidth="1"/>
    <col min="5636" max="5636" width="11.7109375" style="53" bestFit="1" customWidth="1"/>
    <col min="5637" max="5638" width="11.5703125" style="53" bestFit="1" customWidth="1"/>
    <col min="5639" max="5889" width="11.42578125" style="53"/>
    <col min="5890" max="5890" width="51.140625" style="53" customWidth="1"/>
    <col min="5891" max="5891" width="17.7109375" style="53" bestFit="1" customWidth="1"/>
    <col min="5892" max="5892" width="11.7109375" style="53" bestFit="1" customWidth="1"/>
    <col min="5893" max="5894" width="11.5703125" style="53" bestFit="1" customWidth="1"/>
    <col min="5895" max="6145" width="11.42578125" style="53"/>
    <col min="6146" max="6146" width="51.140625" style="53" customWidth="1"/>
    <col min="6147" max="6147" width="17.7109375" style="53" bestFit="1" customWidth="1"/>
    <col min="6148" max="6148" width="11.7109375" style="53" bestFit="1" customWidth="1"/>
    <col min="6149" max="6150" width="11.5703125" style="53" bestFit="1" customWidth="1"/>
    <col min="6151" max="6401" width="11.42578125" style="53"/>
    <col min="6402" max="6402" width="51.140625" style="53" customWidth="1"/>
    <col min="6403" max="6403" width="17.7109375" style="53" bestFit="1" customWidth="1"/>
    <col min="6404" max="6404" width="11.7109375" style="53" bestFit="1" customWidth="1"/>
    <col min="6405" max="6406" width="11.5703125" style="53" bestFit="1" customWidth="1"/>
    <col min="6407" max="6657" width="11.42578125" style="53"/>
    <col min="6658" max="6658" width="51.140625" style="53" customWidth="1"/>
    <col min="6659" max="6659" width="17.7109375" style="53" bestFit="1" customWidth="1"/>
    <col min="6660" max="6660" width="11.7109375" style="53" bestFit="1" customWidth="1"/>
    <col min="6661" max="6662" width="11.5703125" style="53" bestFit="1" customWidth="1"/>
    <col min="6663" max="6913" width="11.42578125" style="53"/>
    <col min="6914" max="6914" width="51.140625" style="53" customWidth="1"/>
    <col min="6915" max="6915" width="17.7109375" style="53" bestFit="1" customWidth="1"/>
    <col min="6916" max="6916" width="11.7109375" style="53" bestFit="1" customWidth="1"/>
    <col min="6917" max="6918" width="11.5703125" style="53" bestFit="1" customWidth="1"/>
    <col min="6919" max="7169" width="11.42578125" style="53"/>
    <col min="7170" max="7170" width="51.140625" style="53" customWidth="1"/>
    <col min="7171" max="7171" width="17.7109375" style="53" bestFit="1" customWidth="1"/>
    <col min="7172" max="7172" width="11.7109375" style="53" bestFit="1" customWidth="1"/>
    <col min="7173" max="7174" width="11.5703125" style="53" bestFit="1" customWidth="1"/>
    <col min="7175" max="7425" width="11.42578125" style="53"/>
    <col min="7426" max="7426" width="51.140625" style="53" customWidth="1"/>
    <col min="7427" max="7427" width="17.7109375" style="53" bestFit="1" customWidth="1"/>
    <col min="7428" max="7428" width="11.7109375" style="53" bestFit="1" customWidth="1"/>
    <col min="7429" max="7430" width="11.5703125" style="53" bestFit="1" customWidth="1"/>
    <col min="7431" max="7681" width="11.42578125" style="53"/>
    <col min="7682" max="7682" width="51.140625" style="53" customWidth="1"/>
    <col min="7683" max="7683" width="17.7109375" style="53" bestFit="1" customWidth="1"/>
    <col min="7684" max="7684" width="11.7109375" style="53" bestFit="1" customWidth="1"/>
    <col min="7685" max="7686" width="11.5703125" style="53" bestFit="1" customWidth="1"/>
    <col min="7687" max="7937" width="11.42578125" style="53"/>
    <col min="7938" max="7938" width="51.140625" style="53" customWidth="1"/>
    <col min="7939" max="7939" width="17.7109375" style="53" bestFit="1" customWidth="1"/>
    <col min="7940" max="7940" width="11.7109375" style="53" bestFit="1" customWidth="1"/>
    <col min="7941" max="7942" width="11.5703125" style="53" bestFit="1" customWidth="1"/>
    <col min="7943" max="8193" width="11.42578125" style="53"/>
    <col min="8194" max="8194" width="51.140625" style="53" customWidth="1"/>
    <col min="8195" max="8195" width="17.7109375" style="53" bestFit="1" customWidth="1"/>
    <col min="8196" max="8196" width="11.7109375" style="53" bestFit="1" customWidth="1"/>
    <col min="8197" max="8198" width="11.5703125" style="53" bestFit="1" customWidth="1"/>
    <col min="8199" max="8449" width="11.42578125" style="53"/>
    <col min="8450" max="8450" width="51.140625" style="53" customWidth="1"/>
    <col min="8451" max="8451" width="17.7109375" style="53" bestFit="1" customWidth="1"/>
    <col min="8452" max="8452" width="11.7109375" style="53" bestFit="1" customWidth="1"/>
    <col min="8453" max="8454" width="11.5703125" style="53" bestFit="1" customWidth="1"/>
    <col min="8455" max="8705" width="11.42578125" style="53"/>
    <col min="8706" max="8706" width="51.140625" style="53" customWidth="1"/>
    <col min="8707" max="8707" width="17.7109375" style="53" bestFit="1" customWidth="1"/>
    <col min="8708" max="8708" width="11.7109375" style="53" bestFit="1" customWidth="1"/>
    <col min="8709" max="8710" width="11.5703125" style="53" bestFit="1" customWidth="1"/>
    <col min="8711" max="8961" width="11.42578125" style="53"/>
    <col min="8962" max="8962" width="51.140625" style="53" customWidth="1"/>
    <col min="8963" max="8963" width="17.7109375" style="53" bestFit="1" customWidth="1"/>
    <col min="8964" max="8964" width="11.7109375" style="53" bestFit="1" customWidth="1"/>
    <col min="8965" max="8966" width="11.5703125" style="53" bestFit="1" customWidth="1"/>
    <col min="8967" max="9217" width="11.42578125" style="53"/>
    <col min="9218" max="9218" width="51.140625" style="53" customWidth="1"/>
    <col min="9219" max="9219" width="17.7109375" style="53" bestFit="1" customWidth="1"/>
    <col min="9220" max="9220" width="11.7109375" style="53" bestFit="1" customWidth="1"/>
    <col min="9221" max="9222" width="11.5703125" style="53" bestFit="1" customWidth="1"/>
    <col min="9223" max="9473" width="11.42578125" style="53"/>
    <col min="9474" max="9474" width="51.140625" style="53" customWidth="1"/>
    <col min="9475" max="9475" width="17.7109375" style="53" bestFit="1" customWidth="1"/>
    <col min="9476" max="9476" width="11.7109375" style="53" bestFit="1" customWidth="1"/>
    <col min="9477" max="9478" width="11.5703125" style="53" bestFit="1" customWidth="1"/>
    <col min="9479" max="9729" width="11.42578125" style="53"/>
    <col min="9730" max="9730" width="51.140625" style="53" customWidth="1"/>
    <col min="9731" max="9731" width="17.7109375" style="53" bestFit="1" customWidth="1"/>
    <col min="9732" max="9732" width="11.7109375" style="53" bestFit="1" customWidth="1"/>
    <col min="9733" max="9734" width="11.5703125" style="53" bestFit="1" customWidth="1"/>
    <col min="9735" max="9985" width="11.42578125" style="53"/>
    <col min="9986" max="9986" width="51.140625" style="53" customWidth="1"/>
    <col min="9987" max="9987" width="17.7109375" style="53" bestFit="1" customWidth="1"/>
    <col min="9988" max="9988" width="11.7109375" style="53" bestFit="1" customWidth="1"/>
    <col min="9989" max="9990" width="11.5703125" style="53" bestFit="1" customWidth="1"/>
    <col min="9991" max="10241" width="11.42578125" style="53"/>
    <col min="10242" max="10242" width="51.140625" style="53" customWidth="1"/>
    <col min="10243" max="10243" width="17.7109375" style="53" bestFit="1" customWidth="1"/>
    <col min="10244" max="10244" width="11.7109375" style="53" bestFit="1" customWidth="1"/>
    <col min="10245" max="10246" width="11.5703125" style="53" bestFit="1" customWidth="1"/>
    <col min="10247" max="10497" width="11.42578125" style="53"/>
    <col min="10498" max="10498" width="51.140625" style="53" customWidth="1"/>
    <col min="10499" max="10499" width="17.7109375" style="53" bestFit="1" customWidth="1"/>
    <col min="10500" max="10500" width="11.7109375" style="53" bestFit="1" customWidth="1"/>
    <col min="10501" max="10502" width="11.5703125" style="53" bestFit="1" customWidth="1"/>
    <col min="10503" max="10753" width="11.42578125" style="53"/>
    <col min="10754" max="10754" width="51.140625" style="53" customWidth="1"/>
    <col min="10755" max="10755" width="17.7109375" style="53" bestFit="1" customWidth="1"/>
    <col min="10756" max="10756" width="11.7109375" style="53" bestFit="1" customWidth="1"/>
    <col min="10757" max="10758" width="11.5703125" style="53" bestFit="1" customWidth="1"/>
    <col min="10759" max="11009" width="11.42578125" style="53"/>
    <col min="11010" max="11010" width="51.140625" style="53" customWidth="1"/>
    <col min="11011" max="11011" width="17.7109375" style="53" bestFit="1" customWidth="1"/>
    <col min="11012" max="11012" width="11.7109375" style="53" bestFit="1" customWidth="1"/>
    <col min="11013" max="11014" width="11.5703125" style="53" bestFit="1" customWidth="1"/>
    <col min="11015" max="11265" width="11.42578125" style="53"/>
    <col min="11266" max="11266" width="51.140625" style="53" customWidth="1"/>
    <col min="11267" max="11267" width="17.7109375" style="53" bestFit="1" customWidth="1"/>
    <col min="11268" max="11268" width="11.7109375" style="53" bestFit="1" customWidth="1"/>
    <col min="11269" max="11270" width="11.5703125" style="53" bestFit="1" customWidth="1"/>
    <col min="11271" max="11521" width="11.42578125" style="53"/>
    <col min="11522" max="11522" width="51.140625" style="53" customWidth="1"/>
    <col min="11523" max="11523" width="17.7109375" style="53" bestFit="1" customWidth="1"/>
    <col min="11524" max="11524" width="11.7109375" style="53" bestFit="1" customWidth="1"/>
    <col min="11525" max="11526" width="11.5703125" style="53" bestFit="1" customWidth="1"/>
    <col min="11527" max="11777" width="11.42578125" style="53"/>
    <col min="11778" max="11778" width="51.140625" style="53" customWidth="1"/>
    <col min="11779" max="11779" width="17.7109375" style="53" bestFit="1" customWidth="1"/>
    <col min="11780" max="11780" width="11.7109375" style="53" bestFit="1" customWidth="1"/>
    <col min="11781" max="11782" width="11.5703125" style="53" bestFit="1" customWidth="1"/>
    <col min="11783" max="12033" width="11.42578125" style="53"/>
    <col min="12034" max="12034" width="51.140625" style="53" customWidth="1"/>
    <col min="12035" max="12035" width="17.7109375" style="53" bestFit="1" customWidth="1"/>
    <col min="12036" max="12036" width="11.7109375" style="53" bestFit="1" customWidth="1"/>
    <col min="12037" max="12038" width="11.5703125" style="53" bestFit="1" customWidth="1"/>
    <col min="12039" max="12289" width="11.42578125" style="53"/>
    <col min="12290" max="12290" width="51.140625" style="53" customWidth="1"/>
    <col min="12291" max="12291" width="17.7109375" style="53" bestFit="1" customWidth="1"/>
    <col min="12292" max="12292" width="11.7109375" style="53" bestFit="1" customWidth="1"/>
    <col min="12293" max="12294" width="11.5703125" style="53" bestFit="1" customWidth="1"/>
    <col min="12295" max="12545" width="11.42578125" style="53"/>
    <col min="12546" max="12546" width="51.140625" style="53" customWidth="1"/>
    <col min="12547" max="12547" width="17.7109375" style="53" bestFit="1" customWidth="1"/>
    <col min="12548" max="12548" width="11.7109375" style="53" bestFit="1" customWidth="1"/>
    <col min="12549" max="12550" width="11.5703125" style="53" bestFit="1" customWidth="1"/>
    <col min="12551" max="12801" width="11.42578125" style="53"/>
    <col min="12802" max="12802" width="51.140625" style="53" customWidth="1"/>
    <col min="12803" max="12803" width="17.7109375" style="53" bestFit="1" customWidth="1"/>
    <col min="12804" max="12804" width="11.7109375" style="53" bestFit="1" customWidth="1"/>
    <col min="12805" max="12806" width="11.5703125" style="53" bestFit="1" customWidth="1"/>
    <col min="12807" max="13057" width="11.42578125" style="53"/>
    <col min="13058" max="13058" width="51.140625" style="53" customWidth="1"/>
    <col min="13059" max="13059" width="17.7109375" style="53" bestFit="1" customWidth="1"/>
    <col min="13060" max="13060" width="11.7109375" style="53" bestFit="1" customWidth="1"/>
    <col min="13061" max="13062" width="11.5703125" style="53" bestFit="1" customWidth="1"/>
    <col min="13063" max="13313" width="11.42578125" style="53"/>
    <col min="13314" max="13314" width="51.140625" style="53" customWidth="1"/>
    <col min="13315" max="13315" width="17.7109375" style="53" bestFit="1" customWidth="1"/>
    <col min="13316" max="13316" width="11.7109375" style="53" bestFit="1" customWidth="1"/>
    <col min="13317" max="13318" width="11.5703125" style="53" bestFit="1" customWidth="1"/>
    <col min="13319" max="13569" width="11.42578125" style="53"/>
    <col min="13570" max="13570" width="51.140625" style="53" customWidth="1"/>
    <col min="13571" max="13571" width="17.7109375" style="53" bestFit="1" customWidth="1"/>
    <col min="13572" max="13572" width="11.7109375" style="53" bestFit="1" customWidth="1"/>
    <col min="13573" max="13574" width="11.5703125" style="53" bestFit="1" customWidth="1"/>
    <col min="13575" max="13825" width="11.42578125" style="53"/>
    <col min="13826" max="13826" width="51.140625" style="53" customWidth="1"/>
    <col min="13827" max="13827" width="17.7109375" style="53" bestFit="1" customWidth="1"/>
    <col min="13828" max="13828" width="11.7109375" style="53" bestFit="1" customWidth="1"/>
    <col min="13829" max="13830" width="11.5703125" style="53" bestFit="1" customWidth="1"/>
    <col min="13831" max="14081" width="11.42578125" style="53"/>
    <col min="14082" max="14082" width="51.140625" style="53" customWidth="1"/>
    <col min="14083" max="14083" width="17.7109375" style="53" bestFit="1" customWidth="1"/>
    <col min="14084" max="14084" width="11.7109375" style="53" bestFit="1" customWidth="1"/>
    <col min="14085" max="14086" width="11.5703125" style="53" bestFit="1" customWidth="1"/>
    <col min="14087" max="14337" width="11.42578125" style="53"/>
    <col min="14338" max="14338" width="51.140625" style="53" customWidth="1"/>
    <col min="14339" max="14339" width="17.7109375" style="53" bestFit="1" customWidth="1"/>
    <col min="14340" max="14340" width="11.7109375" style="53" bestFit="1" customWidth="1"/>
    <col min="14341" max="14342" width="11.5703125" style="53" bestFit="1" customWidth="1"/>
    <col min="14343" max="14593" width="11.42578125" style="53"/>
    <col min="14594" max="14594" width="51.140625" style="53" customWidth="1"/>
    <col min="14595" max="14595" width="17.7109375" style="53" bestFit="1" customWidth="1"/>
    <col min="14596" max="14596" width="11.7109375" style="53" bestFit="1" customWidth="1"/>
    <col min="14597" max="14598" width="11.5703125" style="53" bestFit="1" customWidth="1"/>
    <col min="14599" max="14849" width="11.42578125" style="53"/>
    <col min="14850" max="14850" width="51.140625" style="53" customWidth="1"/>
    <col min="14851" max="14851" width="17.7109375" style="53" bestFit="1" customWidth="1"/>
    <col min="14852" max="14852" width="11.7109375" style="53" bestFit="1" customWidth="1"/>
    <col min="14853" max="14854" width="11.5703125" style="53" bestFit="1" customWidth="1"/>
    <col min="14855" max="15105" width="11.42578125" style="53"/>
    <col min="15106" max="15106" width="51.140625" style="53" customWidth="1"/>
    <col min="15107" max="15107" width="17.7109375" style="53" bestFit="1" customWidth="1"/>
    <col min="15108" max="15108" width="11.7109375" style="53" bestFit="1" customWidth="1"/>
    <col min="15109" max="15110" width="11.5703125" style="53" bestFit="1" customWidth="1"/>
    <col min="15111" max="15361" width="11.42578125" style="53"/>
    <col min="15362" max="15362" width="51.140625" style="53" customWidth="1"/>
    <col min="15363" max="15363" width="17.7109375" style="53" bestFit="1" customWidth="1"/>
    <col min="15364" max="15364" width="11.7109375" style="53" bestFit="1" customWidth="1"/>
    <col min="15365" max="15366" width="11.5703125" style="53" bestFit="1" customWidth="1"/>
    <col min="15367" max="15617" width="11.42578125" style="53"/>
    <col min="15618" max="15618" width="51.140625" style="53" customWidth="1"/>
    <col min="15619" max="15619" width="17.7109375" style="53" bestFit="1" customWidth="1"/>
    <col min="15620" max="15620" width="11.7109375" style="53" bestFit="1" customWidth="1"/>
    <col min="15621" max="15622" width="11.5703125" style="53" bestFit="1" customWidth="1"/>
    <col min="15623" max="15873" width="11.42578125" style="53"/>
    <col min="15874" max="15874" width="51.140625" style="53" customWidth="1"/>
    <col min="15875" max="15875" width="17.7109375" style="53" bestFit="1" customWidth="1"/>
    <col min="15876" max="15876" width="11.7109375" style="53" bestFit="1" customWidth="1"/>
    <col min="15877" max="15878" width="11.5703125" style="53" bestFit="1" customWidth="1"/>
    <col min="15879" max="16129" width="11.42578125" style="53"/>
    <col min="16130" max="16130" width="51.140625" style="53" customWidth="1"/>
    <col min="16131" max="16131" width="17.7109375" style="53" bestFit="1" customWidth="1"/>
    <col min="16132" max="16132" width="11.7109375" style="53" bestFit="1" customWidth="1"/>
    <col min="16133" max="16134" width="11.5703125" style="53" bestFit="1" customWidth="1"/>
    <col min="16135" max="16384" width="11.42578125" style="53"/>
  </cols>
  <sheetData>
    <row r="1" spans="2:3" hidden="1" x14ac:dyDescent="0.25"/>
    <row r="2" spans="2:3" hidden="1" x14ac:dyDescent="0.25">
      <c r="B2" s="151" t="s">
        <v>26</v>
      </c>
      <c r="C2" s="151"/>
    </row>
    <row r="3" spans="2:3" hidden="1" x14ac:dyDescent="0.25">
      <c r="B3" s="151" t="s">
        <v>27</v>
      </c>
      <c r="C3" s="151"/>
    </row>
    <row r="4" spans="2:3" hidden="1" x14ac:dyDescent="0.25">
      <c r="B4" s="68"/>
    </row>
    <row r="5" spans="2:3" hidden="1" x14ac:dyDescent="0.25">
      <c r="B5" s="68"/>
    </row>
    <row r="6" spans="2:3" hidden="1" x14ac:dyDescent="0.25"/>
    <row r="7" spans="2:3" hidden="1" x14ac:dyDescent="0.25"/>
    <row r="8" spans="2:3" hidden="1" x14ac:dyDescent="0.25"/>
    <row r="9" spans="2:3" hidden="1" x14ac:dyDescent="0.25"/>
    <row r="10" spans="2:3" hidden="1" x14ac:dyDescent="0.25">
      <c r="B10" s="69" t="s">
        <v>28</v>
      </c>
      <c r="C10" s="70"/>
    </row>
    <row r="11" spans="2:3" hidden="1" x14ac:dyDescent="0.25">
      <c r="B11" s="71" t="s">
        <v>29</v>
      </c>
      <c r="C11" s="72"/>
    </row>
    <row r="12" spans="2:3" hidden="1" x14ac:dyDescent="0.25">
      <c r="B12" s="71" t="s">
        <v>30</v>
      </c>
      <c r="C12" s="72"/>
    </row>
    <row r="13" spans="2:3" hidden="1" x14ac:dyDescent="0.25">
      <c r="B13" s="71" t="s">
        <v>31</v>
      </c>
      <c r="C13" s="72"/>
    </row>
    <row r="14" spans="2:3" hidden="1" x14ac:dyDescent="0.25">
      <c r="B14" s="73" t="s">
        <v>32</v>
      </c>
      <c r="C14" s="72"/>
    </row>
    <row r="15" spans="2:3" hidden="1" x14ac:dyDescent="0.25">
      <c r="B15" s="71" t="s">
        <v>33</v>
      </c>
      <c r="C15" s="72"/>
    </row>
    <row r="16" spans="2:3" hidden="1" x14ac:dyDescent="0.25"/>
    <row r="17" spans="2:3" hidden="1" x14ac:dyDescent="0.25"/>
    <row r="18" spans="2:3" hidden="1" x14ac:dyDescent="0.25">
      <c r="B18" s="69" t="s">
        <v>34</v>
      </c>
      <c r="C18" s="70"/>
    </row>
    <row r="19" spans="2:3" hidden="1" x14ac:dyDescent="0.25">
      <c r="B19" s="71" t="s">
        <v>35</v>
      </c>
      <c r="C19" s="72"/>
    </row>
    <row r="20" spans="2:3" hidden="1" x14ac:dyDescent="0.25">
      <c r="B20" s="71" t="s">
        <v>31</v>
      </c>
      <c r="C20" s="72"/>
    </row>
    <row r="21" spans="2:3" hidden="1" x14ac:dyDescent="0.25">
      <c r="B21" s="73"/>
      <c r="C21" s="72"/>
    </row>
    <row r="22" spans="2:3" ht="15.75" hidden="1" thickBot="1" x14ac:dyDescent="0.3">
      <c r="B22" s="74" t="s">
        <v>33</v>
      </c>
      <c r="C22" s="75"/>
    </row>
    <row r="23" spans="2:3" hidden="1" x14ac:dyDescent="0.25">
      <c r="B23" s="76" t="s">
        <v>36</v>
      </c>
    </row>
    <row r="24" spans="2:3" hidden="1" x14ac:dyDescent="0.25"/>
    <row r="25" spans="2:3" hidden="1" x14ac:dyDescent="0.25">
      <c r="B25" s="69" t="s">
        <v>37</v>
      </c>
      <c r="C25" s="70"/>
    </row>
    <row r="26" spans="2:3" hidden="1" x14ac:dyDescent="0.25">
      <c r="B26" s="71" t="s">
        <v>29</v>
      </c>
      <c r="C26" s="72"/>
    </row>
    <row r="27" spans="2:3" hidden="1" x14ac:dyDescent="0.25">
      <c r="B27" s="71" t="s">
        <v>38</v>
      </c>
      <c r="C27" s="72"/>
    </row>
    <row r="28" spans="2:3" hidden="1" x14ac:dyDescent="0.25">
      <c r="B28" s="71" t="s">
        <v>39</v>
      </c>
      <c r="C28" s="72"/>
    </row>
    <row r="29" spans="2:3" hidden="1" x14ac:dyDescent="0.25">
      <c r="B29" s="71" t="s">
        <v>40</v>
      </c>
      <c r="C29" s="72"/>
    </row>
    <row r="30" spans="2:3" ht="15.75" hidden="1" thickBot="1" x14ac:dyDescent="0.3">
      <c r="B30" s="74" t="s">
        <v>33</v>
      </c>
      <c r="C30" s="75"/>
    </row>
    <row r="31" spans="2:3" hidden="1" x14ac:dyDescent="0.25"/>
    <row r="32" spans="2:3" hidden="1" x14ac:dyDescent="0.25"/>
    <row r="33" spans="2:3" hidden="1" x14ac:dyDescent="0.25">
      <c r="B33" s="152" t="s">
        <v>41</v>
      </c>
      <c r="C33" s="153"/>
    </row>
    <row r="34" spans="2:3" hidden="1" x14ac:dyDescent="0.25">
      <c r="B34" s="71" t="s">
        <v>42</v>
      </c>
      <c r="C34" s="72"/>
    </row>
    <row r="35" spans="2:3" hidden="1" x14ac:dyDescent="0.25">
      <c r="B35" s="71" t="s">
        <v>43</v>
      </c>
      <c r="C35" s="72"/>
    </row>
    <row r="36" spans="2:3" hidden="1" x14ac:dyDescent="0.25">
      <c r="B36" s="71" t="s">
        <v>39</v>
      </c>
      <c r="C36" s="72"/>
    </row>
    <row r="37" spans="2:3" ht="15.75" hidden="1" thickBot="1" x14ac:dyDescent="0.3">
      <c r="B37" s="74" t="s">
        <v>33</v>
      </c>
      <c r="C37" s="75"/>
    </row>
    <row r="38" spans="2:3" hidden="1" x14ac:dyDescent="0.25"/>
    <row r="39" spans="2:3" hidden="1" x14ac:dyDescent="0.25">
      <c r="B39" s="53" t="s">
        <v>44</v>
      </c>
    </row>
    <row r="40" spans="2:3" hidden="1" x14ac:dyDescent="0.25">
      <c r="B40" s="53" t="s">
        <v>45</v>
      </c>
    </row>
    <row r="41" spans="2:3" hidden="1" x14ac:dyDescent="0.25"/>
    <row r="42" spans="2:3" hidden="1" x14ac:dyDescent="0.25"/>
    <row r="43" spans="2:3" ht="19.5" x14ac:dyDescent="0.25">
      <c r="B43" s="154" t="s">
        <v>20</v>
      </c>
      <c r="C43" s="154"/>
    </row>
    <row r="44" spans="2:3" x14ac:dyDescent="0.25">
      <c r="B44" s="52"/>
      <c r="C44" s="52"/>
    </row>
    <row r="45" spans="2:3" ht="15.75" thickBot="1" x14ac:dyDescent="0.3">
      <c r="B45" s="52"/>
      <c r="C45" s="52"/>
    </row>
    <row r="46" spans="2:3" ht="18.75" thickBot="1" x14ac:dyDescent="0.3">
      <c r="B46" s="141" t="s">
        <v>52</v>
      </c>
      <c r="C46" s="142"/>
    </row>
    <row r="47" spans="2:3" ht="18" hidden="1" x14ac:dyDescent="0.25">
      <c r="B47" s="117"/>
      <c r="C47" s="118"/>
    </row>
    <row r="48" spans="2:3" ht="18" hidden="1" x14ac:dyDescent="0.25">
      <c r="B48" s="117" t="s">
        <v>53</v>
      </c>
      <c r="C48" s="119">
        <v>2024000</v>
      </c>
    </row>
    <row r="49" spans="2:3" ht="18" hidden="1" x14ac:dyDescent="0.25">
      <c r="B49" s="117" t="s">
        <v>54</v>
      </c>
      <c r="C49" s="120">
        <v>129773.64</v>
      </c>
    </row>
    <row r="50" spans="2:3" ht="18" hidden="1" x14ac:dyDescent="0.25">
      <c r="B50" s="117" t="s">
        <v>55</v>
      </c>
      <c r="C50" s="120">
        <f>+[11]recaudacion!E20</f>
        <v>261571.23</v>
      </c>
    </row>
    <row r="51" spans="2:3" ht="23.25" customHeight="1" x14ac:dyDescent="0.25">
      <c r="B51" s="121" t="s">
        <v>24</v>
      </c>
      <c r="C51" s="77">
        <f>+[11]recaudacion!S20</f>
        <v>733826.67</v>
      </c>
    </row>
    <row r="52" spans="2:3" ht="30.75" customHeight="1" x14ac:dyDescent="0.25">
      <c r="B52" s="122" t="s">
        <v>2</v>
      </c>
      <c r="C52" s="5">
        <f>+[11]recaudacion!U20</f>
        <v>337721.62</v>
      </c>
    </row>
    <row r="53" spans="2:3" ht="30.75" customHeight="1" x14ac:dyDescent="0.25">
      <c r="B53" s="122" t="s">
        <v>3</v>
      </c>
      <c r="C53" s="5">
        <f>+[11]recaudacion!Y20</f>
        <v>182855.56</v>
      </c>
    </row>
    <row r="54" spans="2:3" ht="30.75" customHeight="1" x14ac:dyDescent="0.25">
      <c r="B54" s="122" t="s">
        <v>4</v>
      </c>
      <c r="C54" s="5">
        <f>+[11]recaudacion!AB20</f>
        <v>119386.53000000001</v>
      </c>
    </row>
    <row r="55" spans="2:3" ht="30.75" customHeight="1" x14ac:dyDescent="0.25">
      <c r="B55" s="122" t="s">
        <v>5</v>
      </c>
      <c r="C55" s="5">
        <f>+[11]recaudacion!AE22</f>
        <v>89178.1</v>
      </c>
    </row>
    <row r="56" spans="2:3" ht="30.75" customHeight="1" x14ac:dyDescent="0.25">
      <c r="B56" s="122" t="s">
        <v>6</v>
      </c>
      <c r="C56" s="5">
        <f>+[11]recaudacion!AH20</f>
        <v>1203193.8800000001</v>
      </c>
    </row>
    <row r="57" spans="2:3" ht="30.75" customHeight="1" x14ac:dyDescent="0.25">
      <c r="B57" s="122" t="s">
        <v>7</v>
      </c>
      <c r="C57" s="5">
        <f>+[11]recaudacion!AK20</f>
        <v>1261360.1399999999</v>
      </c>
    </row>
    <row r="58" spans="2:3" ht="30.75" customHeight="1" x14ac:dyDescent="0.25">
      <c r="B58" s="10" t="s">
        <v>8</v>
      </c>
      <c r="C58" s="11">
        <f>[11]recaudacion!AN22</f>
        <v>1191270.8500000001</v>
      </c>
    </row>
    <row r="59" spans="2:3" ht="30.75" customHeight="1" thickBot="1" x14ac:dyDescent="0.3">
      <c r="B59" s="12"/>
      <c r="C59" s="13"/>
    </row>
    <row r="60" spans="2:3" ht="26.25" customHeight="1" thickBot="1" x14ac:dyDescent="0.3">
      <c r="B60" s="16" t="s">
        <v>9</v>
      </c>
      <c r="C60" s="81">
        <f>+C58</f>
        <v>1191270.8500000001</v>
      </c>
    </row>
    <row r="61" spans="2:3" ht="30.75" customHeight="1" thickBot="1" x14ac:dyDescent="0.3">
      <c r="B61" s="52"/>
      <c r="C61" s="123"/>
    </row>
    <row r="62" spans="2:3" ht="30.75" customHeight="1" thickBot="1" x14ac:dyDescent="0.3">
      <c r="B62" s="141" t="s">
        <v>10</v>
      </c>
      <c r="C62" s="142"/>
    </row>
    <row r="63" spans="2:3" ht="24.75" customHeight="1" x14ac:dyDescent="0.25">
      <c r="B63" s="18" t="s">
        <v>13</v>
      </c>
      <c r="C63" s="124">
        <f>+C56-C55</f>
        <v>1114015.78</v>
      </c>
    </row>
    <row r="64" spans="2:3" ht="24.75" customHeight="1" x14ac:dyDescent="0.25">
      <c r="B64" s="18" t="s">
        <v>14</v>
      </c>
      <c r="C64" s="124">
        <f>+C57-C56</f>
        <v>58166.259999999776</v>
      </c>
    </row>
    <row r="65" spans="1:45" ht="19.5" customHeight="1" x14ac:dyDescent="0.25">
      <c r="B65" s="18" t="s">
        <v>15</v>
      </c>
      <c r="C65" s="124">
        <f>+C58-C57</f>
        <v>-70089.289999999804</v>
      </c>
    </row>
    <row r="66" spans="1:45" ht="18" customHeight="1" x14ac:dyDescent="0.25">
      <c r="B66" s="21" t="s">
        <v>16</v>
      </c>
      <c r="C66" s="125">
        <f>+(C63+C64+C65)/3</f>
        <v>367364.25</v>
      </c>
    </row>
    <row r="67" spans="1:45" s="127" customFormat="1" ht="18.75" customHeight="1" x14ac:dyDescent="0.25">
      <c r="A67" s="116"/>
      <c r="B67" s="18" t="s">
        <v>17</v>
      </c>
      <c r="C67" s="126">
        <f>+C58</f>
        <v>1191270.8500000001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</row>
    <row r="68" spans="1:45" ht="20.25" customHeight="1" thickBot="1" x14ac:dyDescent="0.3">
      <c r="B68" s="18" t="s">
        <v>18</v>
      </c>
      <c r="C68" s="126">
        <f>+C66+C67</f>
        <v>1558635.1</v>
      </c>
      <c r="D68" s="98"/>
    </row>
    <row r="69" spans="1:45" ht="30.75" customHeight="1" thickBot="1" x14ac:dyDescent="0.3">
      <c r="B69" s="24" t="s">
        <v>19</v>
      </c>
      <c r="C69" s="128">
        <v>1100000</v>
      </c>
      <c r="E69" s="86"/>
    </row>
    <row r="70" spans="1:45" x14ac:dyDescent="0.25">
      <c r="B70" s="52"/>
      <c r="C70" s="52"/>
    </row>
    <row r="71" spans="1:45" x14ac:dyDescent="0.25">
      <c r="B71" s="52"/>
      <c r="C71" s="52"/>
    </row>
    <row r="72" spans="1:45" x14ac:dyDescent="0.25">
      <c r="B72" s="52"/>
      <c r="C72" s="52"/>
    </row>
    <row r="73" spans="1:45" x14ac:dyDescent="0.25">
      <c r="B73" s="52"/>
      <c r="C73" s="52"/>
    </row>
    <row r="74" spans="1:45" x14ac:dyDescent="0.25">
      <c r="B74" s="52"/>
      <c r="C74" s="52"/>
    </row>
    <row r="75" spans="1:45" x14ac:dyDescent="0.25">
      <c r="B75" s="52"/>
      <c r="C75" s="52"/>
    </row>
    <row r="76" spans="1:45" x14ac:dyDescent="0.25">
      <c r="B76" s="52"/>
      <c r="C76" s="52"/>
    </row>
    <row r="77" spans="1:45" x14ac:dyDescent="0.25">
      <c r="B77" s="52"/>
      <c r="C77" s="52"/>
    </row>
    <row r="78" spans="1:45" x14ac:dyDescent="0.25">
      <c r="B78" s="52"/>
      <c r="C78" s="52"/>
    </row>
    <row r="79" spans="1:45" x14ac:dyDescent="0.25">
      <c r="B79" s="52"/>
      <c r="C79" s="52"/>
    </row>
    <row r="80" spans="1:45" x14ac:dyDescent="0.25">
      <c r="B80" s="52"/>
      <c r="C80" s="52"/>
    </row>
    <row r="81" spans="2:3" x14ac:dyDescent="0.25">
      <c r="B81" s="52"/>
      <c r="C81" s="52"/>
    </row>
    <row r="82" spans="2:3" x14ac:dyDescent="0.25">
      <c r="B82" s="52"/>
      <c r="C82" s="52"/>
    </row>
    <row r="83" spans="2:3" x14ac:dyDescent="0.25">
      <c r="B83" s="52"/>
      <c r="C83" s="52"/>
    </row>
    <row r="84" spans="2:3" x14ac:dyDescent="0.25">
      <c r="B84" s="52"/>
      <c r="C84" s="52"/>
    </row>
    <row r="85" spans="2:3" x14ac:dyDescent="0.25">
      <c r="B85" s="52"/>
      <c r="C85" s="52"/>
    </row>
    <row r="86" spans="2:3" x14ac:dyDescent="0.25">
      <c r="B86" s="52"/>
      <c r="C86" s="52"/>
    </row>
    <row r="87" spans="2:3" x14ac:dyDescent="0.25">
      <c r="B87" s="52"/>
      <c r="C87" s="52"/>
    </row>
    <row r="88" spans="2:3" x14ac:dyDescent="0.25">
      <c r="B88" s="52"/>
      <c r="C88" s="52"/>
    </row>
    <row r="89" spans="2:3" x14ac:dyDescent="0.25">
      <c r="B89" s="52"/>
      <c r="C89" s="52"/>
    </row>
    <row r="90" spans="2:3" x14ac:dyDescent="0.25">
      <c r="B90" s="52"/>
      <c r="C90" s="52"/>
    </row>
    <row r="91" spans="2:3" x14ac:dyDescent="0.25">
      <c r="B91" s="52"/>
      <c r="C91" s="52"/>
    </row>
    <row r="92" spans="2:3" x14ac:dyDescent="0.25">
      <c r="B92" s="52"/>
      <c r="C92" s="52"/>
    </row>
    <row r="93" spans="2:3" x14ac:dyDescent="0.25">
      <c r="B93" s="52"/>
      <c r="C93" s="52"/>
    </row>
    <row r="94" spans="2:3" x14ac:dyDescent="0.25">
      <c r="B94" s="52"/>
      <c r="C94" s="52"/>
    </row>
    <row r="95" spans="2:3" x14ac:dyDescent="0.25">
      <c r="B95" s="52"/>
      <c r="C95" s="52"/>
    </row>
    <row r="96" spans="2:3" x14ac:dyDescent="0.25">
      <c r="B96" s="52"/>
      <c r="C96" s="52"/>
    </row>
    <row r="97" spans="2:3" x14ac:dyDescent="0.25">
      <c r="B97" s="52"/>
      <c r="C97" s="52"/>
    </row>
    <row r="98" spans="2:3" x14ac:dyDescent="0.25">
      <c r="B98" s="52"/>
      <c r="C98" s="52"/>
    </row>
    <row r="99" spans="2:3" x14ac:dyDescent="0.25">
      <c r="B99" s="52"/>
      <c r="C99" s="52"/>
    </row>
    <row r="100" spans="2:3" x14ac:dyDescent="0.25">
      <c r="B100" s="52"/>
      <c r="C100" s="52"/>
    </row>
    <row r="101" spans="2:3" x14ac:dyDescent="0.25">
      <c r="B101" s="52"/>
      <c r="C101" s="52"/>
    </row>
    <row r="102" spans="2:3" x14ac:dyDescent="0.25">
      <c r="B102" s="52"/>
      <c r="C102" s="52"/>
    </row>
    <row r="103" spans="2:3" x14ac:dyDescent="0.25">
      <c r="B103" s="52"/>
      <c r="C103" s="52"/>
    </row>
    <row r="104" spans="2:3" x14ac:dyDescent="0.25">
      <c r="B104" s="52"/>
      <c r="C104" s="52"/>
    </row>
    <row r="105" spans="2:3" x14ac:dyDescent="0.25">
      <c r="B105" s="52"/>
      <c r="C105" s="52"/>
    </row>
    <row r="106" spans="2:3" x14ac:dyDescent="0.25">
      <c r="B106" s="52"/>
      <c r="C106" s="52"/>
    </row>
    <row r="107" spans="2:3" x14ac:dyDescent="0.25">
      <c r="B107" s="52"/>
      <c r="C107" s="52"/>
    </row>
    <row r="108" spans="2:3" x14ac:dyDescent="0.25">
      <c r="B108" s="52"/>
      <c r="C108" s="52"/>
    </row>
    <row r="109" spans="2:3" x14ac:dyDescent="0.25">
      <c r="B109" s="52"/>
      <c r="C109" s="52"/>
    </row>
    <row r="110" spans="2:3" x14ac:dyDescent="0.25">
      <c r="B110" s="52"/>
      <c r="C110" s="52"/>
    </row>
    <row r="111" spans="2:3" x14ac:dyDescent="0.25">
      <c r="B111" s="52"/>
      <c r="C111" s="52"/>
    </row>
    <row r="112" spans="2:3" x14ac:dyDescent="0.25">
      <c r="B112" s="52"/>
      <c r="C112" s="52"/>
    </row>
    <row r="113" spans="2:3" x14ac:dyDescent="0.25">
      <c r="B113" s="52"/>
      <c r="C113" s="52"/>
    </row>
    <row r="114" spans="2:3" x14ac:dyDescent="0.25">
      <c r="B114" s="52"/>
      <c r="C114" s="52"/>
    </row>
    <row r="115" spans="2:3" x14ac:dyDescent="0.25">
      <c r="B115" s="52"/>
      <c r="C115" s="52"/>
    </row>
    <row r="116" spans="2:3" x14ac:dyDescent="0.25">
      <c r="B116" s="52"/>
      <c r="C116" s="52"/>
    </row>
    <row r="117" spans="2:3" x14ac:dyDescent="0.25">
      <c r="B117" s="52"/>
    </row>
    <row r="118" spans="2:3" x14ac:dyDescent="0.25">
      <c r="B118" s="52"/>
    </row>
    <row r="119" spans="2:3" x14ac:dyDescent="0.25">
      <c r="B119" s="52"/>
    </row>
    <row r="120" spans="2:3" x14ac:dyDescent="0.25">
      <c r="B120" s="52"/>
    </row>
    <row r="121" spans="2:3" x14ac:dyDescent="0.25">
      <c r="B121" s="52"/>
    </row>
    <row r="122" spans="2:3" x14ac:dyDescent="0.25">
      <c r="B122" s="52"/>
    </row>
    <row r="123" spans="2:3" x14ac:dyDescent="0.25">
      <c r="B123" s="52"/>
    </row>
    <row r="124" spans="2:3" x14ac:dyDescent="0.25">
      <c r="B124" s="52"/>
    </row>
    <row r="125" spans="2:3" x14ac:dyDescent="0.25">
      <c r="B125" s="52"/>
    </row>
    <row r="126" spans="2:3" x14ac:dyDescent="0.25">
      <c r="B126" s="52"/>
    </row>
    <row r="127" spans="2:3" x14ac:dyDescent="0.25">
      <c r="B127" s="52"/>
    </row>
    <row r="128" spans="2:3" x14ac:dyDescent="0.25">
      <c r="B128" s="52"/>
    </row>
    <row r="129" spans="2:2" x14ac:dyDescent="0.25">
      <c r="B129" s="52"/>
    </row>
    <row r="130" spans="2:2" x14ac:dyDescent="0.25">
      <c r="B130" s="52"/>
    </row>
    <row r="131" spans="2:2" x14ac:dyDescent="0.25">
      <c r="B131" s="52"/>
    </row>
    <row r="132" spans="2:2" x14ac:dyDescent="0.25">
      <c r="B132" s="52"/>
    </row>
    <row r="133" spans="2:2" x14ac:dyDescent="0.25">
      <c r="B133" s="52"/>
    </row>
    <row r="134" spans="2:2" x14ac:dyDescent="0.25">
      <c r="B134" s="52"/>
    </row>
    <row r="135" spans="2:2" x14ac:dyDescent="0.25">
      <c r="B135" s="52"/>
    </row>
    <row r="136" spans="2:2" x14ac:dyDescent="0.25">
      <c r="B136" s="52"/>
    </row>
    <row r="137" spans="2:2" x14ac:dyDescent="0.25">
      <c r="B137" s="52"/>
    </row>
    <row r="138" spans="2:2" x14ac:dyDescent="0.25">
      <c r="B138" s="52"/>
    </row>
    <row r="139" spans="2:2" x14ac:dyDescent="0.25">
      <c r="B139" s="52"/>
    </row>
    <row r="140" spans="2:2" x14ac:dyDescent="0.25">
      <c r="B140" s="52"/>
    </row>
    <row r="141" spans="2:2" x14ac:dyDescent="0.25">
      <c r="B141" s="52"/>
    </row>
    <row r="142" spans="2:2" x14ac:dyDescent="0.25">
      <c r="B142" s="52"/>
    </row>
    <row r="143" spans="2:2" x14ac:dyDescent="0.25">
      <c r="B143" s="52"/>
    </row>
    <row r="144" spans="2:2" x14ac:dyDescent="0.25">
      <c r="B144" s="52"/>
    </row>
    <row r="145" spans="2:2" x14ac:dyDescent="0.25">
      <c r="B145" s="52"/>
    </row>
    <row r="146" spans="2:2" x14ac:dyDescent="0.25">
      <c r="B146" s="52"/>
    </row>
    <row r="147" spans="2:2" x14ac:dyDescent="0.25">
      <c r="B147" s="52"/>
    </row>
    <row r="148" spans="2:2" x14ac:dyDescent="0.25">
      <c r="B148" s="52"/>
    </row>
    <row r="149" spans="2:2" x14ac:dyDescent="0.25">
      <c r="B149" s="52"/>
    </row>
    <row r="150" spans="2:2" x14ac:dyDescent="0.25">
      <c r="B150" s="52"/>
    </row>
    <row r="151" spans="2:2" x14ac:dyDescent="0.25">
      <c r="B151" s="52"/>
    </row>
    <row r="152" spans="2:2" x14ac:dyDescent="0.25">
      <c r="B152" s="52"/>
    </row>
    <row r="153" spans="2:2" x14ac:dyDescent="0.25">
      <c r="B153" s="52"/>
    </row>
    <row r="154" spans="2:2" x14ac:dyDescent="0.25">
      <c r="B154" s="52"/>
    </row>
    <row r="155" spans="2:2" x14ac:dyDescent="0.25">
      <c r="B155" s="52"/>
    </row>
    <row r="156" spans="2:2" x14ac:dyDescent="0.25">
      <c r="B156" s="52"/>
    </row>
    <row r="157" spans="2:2" x14ac:dyDescent="0.25">
      <c r="B157" s="52"/>
    </row>
    <row r="158" spans="2:2" x14ac:dyDescent="0.25">
      <c r="B158" s="52"/>
    </row>
    <row r="159" spans="2:2" x14ac:dyDescent="0.25">
      <c r="B159" s="52"/>
    </row>
    <row r="160" spans="2:2" x14ac:dyDescent="0.25">
      <c r="B160" s="52"/>
    </row>
    <row r="161" spans="2:2" x14ac:dyDescent="0.25">
      <c r="B161" s="52"/>
    </row>
    <row r="162" spans="2:2" x14ac:dyDescent="0.25">
      <c r="B162" s="52"/>
    </row>
    <row r="163" spans="2:2" x14ac:dyDescent="0.25">
      <c r="B163" s="52"/>
    </row>
    <row r="164" spans="2:2" x14ac:dyDescent="0.25">
      <c r="B164" s="52"/>
    </row>
    <row r="165" spans="2:2" x14ac:dyDescent="0.25">
      <c r="B165" s="52"/>
    </row>
    <row r="166" spans="2:2" x14ac:dyDescent="0.25">
      <c r="B166" s="52"/>
    </row>
    <row r="167" spans="2:2" x14ac:dyDescent="0.25">
      <c r="B167" s="52"/>
    </row>
    <row r="168" spans="2:2" x14ac:dyDescent="0.25">
      <c r="B168" s="52"/>
    </row>
    <row r="169" spans="2:2" x14ac:dyDescent="0.25">
      <c r="B169" s="52"/>
    </row>
    <row r="170" spans="2:2" x14ac:dyDescent="0.25">
      <c r="B170" s="52"/>
    </row>
    <row r="171" spans="2:2" x14ac:dyDescent="0.25">
      <c r="B171" s="52"/>
    </row>
    <row r="172" spans="2:2" x14ac:dyDescent="0.25">
      <c r="B172" s="52"/>
    </row>
    <row r="173" spans="2:2" x14ac:dyDescent="0.25">
      <c r="B173" s="52"/>
    </row>
    <row r="174" spans="2:2" x14ac:dyDescent="0.25">
      <c r="B174" s="52"/>
    </row>
    <row r="175" spans="2:2" x14ac:dyDescent="0.25">
      <c r="B175" s="52"/>
    </row>
    <row r="176" spans="2:2" x14ac:dyDescent="0.25">
      <c r="B176" s="52"/>
    </row>
    <row r="177" spans="2:2" x14ac:dyDescent="0.25">
      <c r="B177" s="52"/>
    </row>
    <row r="178" spans="2:2" x14ac:dyDescent="0.25">
      <c r="B178" s="52"/>
    </row>
    <row r="179" spans="2:2" x14ac:dyDescent="0.25">
      <c r="B179" s="52"/>
    </row>
    <row r="180" spans="2:2" x14ac:dyDescent="0.25">
      <c r="B180" s="52"/>
    </row>
    <row r="181" spans="2:2" x14ac:dyDescent="0.25">
      <c r="B181" s="52"/>
    </row>
    <row r="182" spans="2:2" x14ac:dyDescent="0.25">
      <c r="B182" s="52"/>
    </row>
    <row r="183" spans="2:2" x14ac:dyDescent="0.25">
      <c r="B183" s="52"/>
    </row>
    <row r="184" spans="2:2" x14ac:dyDescent="0.25">
      <c r="B184" s="52"/>
    </row>
    <row r="185" spans="2:2" x14ac:dyDescent="0.25">
      <c r="B185" s="52"/>
    </row>
    <row r="186" spans="2:2" x14ac:dyDescent="0.25">
      <c r="B186" s="52"/>
    </row>
    <row r="187" spans="2:2" x14ac:dyDescent="0.25">
      <c r="B187" s="52"/>
    </row>
    <row r="188" spans="2:2" x14ac:dyDescent="0.25">
      <c r="B188" s="52"/>
    </row>
    <row r="189" spans="2:2" x14ac:dyDescent="0.25">
      <c r="B189" s="52"/>
    </row>
    <row r="190" spans="2:2" x14ac:dyDescent="0.25">
      <c r="B190" s="52"/>
    </row>
    <row r="191" spans="2:2" x14ac:dyDescent="0.25">
      <c r="B191" s="52"/>
    </row>
    <row r="192" spans="2:2" x14ac:dyDescent="0.25">
      <c r="B192" s="52"/>
    </row>
    <row r="193" spans="2:2" x14ac:dyDescent="0.25">
      <c r="B193" s="52"/>
    </row>
    <row r="194" spans="2:2" x14ac:dyDescent="0.25">
      <c r="B194" s="52"/>
    </row>
    <row r="195" spans="2:2" x14ac:dyDescent="0.25">
      <c r="B195" s="52"/>
    </row>
    <row r="196" spans="2:2" x14ac:dyDescent="0.25">
      <c r="B196" s="52"/>
    </row>
    <row r="197" spans="2:2" x14ac:dyDescent="0.25">
      <c r="B197" s="52"/>
    </row>
    <row r="198" spans="2:2" x14ac:dyDescent="0.25">
      <c r="B198" s="52"/>
    </row>
    <row r="199" spans="2:2" x14ac:dyDescent="0.25">
      <c r="B199" s="52"/>
    </row>
    <row r="200" spans="2:2" x14ac:dyDescent="0.25">
      <c r="B200" s="52"/>
    </row>
    <row r="201" spans="2:2" x14ac:dyDescent="0.25">
      <c r="B201" s="52"/>
    </row>
    <row r="202" spans="2:2" x14ac:dyDescent="0.25">
      <c r="B202" s="52"/>
    </row>
    <row r="203" spans="2:2" x14ac:dyDescent="0.25">
      <c r="B203" s="52"/>
    </row>
    <row r="204" spans="2:2" x14ac:dyDescent="0.25">
      <c r="B204" s="52"/>
    </row>
    <row r="205" spans="2:2" x14ac:dyDescent="0.25">
      <c r="B205" s="52"/>
    </row>
    <row r="206" spans="2:2" x14ac:dyDescent="0.25">
      <c r="B206" s="52"/>
    </row>
    <row r="207" spans="2:2" x14ac:dyDescent="0.25">
      <c r="B207" s="52"/>
    </row>
    <row r="208" spans="2:2" x14ac:dyDescent="0.25">
      <c r="B208" s="52"/>
    </row>
    <row r="209" spans="2:2" x14ac:dyDescent="0.25">
      <c r="B209" s="52"/>
    </row>
    <row r="210" spans="2:2" x14ac:dyDescent="0.25">
      <c r="B210" s="52"/>
    </row>
    <row r="211" spans="2:2" x14ac:dyDescent="0.25">
      <c r="B211" s="52"/>
    </row>
    <row r="212" spans="2:2" x14ac:dyDescent="0.25">
      <c r="B212" s="52"/>
    </row>
    <row r="213" spans="2:2" x14ac:dyDescent="0.25">
      <c r="B213" s="52"/>
    </row>
    <row r="214" spans="2:2" x14ac:dyDescent="0.25">
      <c r="B214" s="52"/>
    </row>
    <row r="215" spans="2:2" x14ac:dyDescent="0.25">
      <c r="B215" s="52"/>
    </row>
    <row r="216" spans="2:2" x14ac:dyDescent="0.25">
      <c r="B216" s="52"/>
    </row>
    <row r="217" spans="2:2" x14ac:dyDescent="0.25">
      <c r="B217" s="52"/>
    </row>
    <row r="218" spans="2:2" x14ac:dyDescent="0.25">
      <c r="B218" s="52"/>
    </row>
    <row r="219" spans="2:2" x14ac:dyDescent="0.25">
      <c r="B219" s="52"/>
    </row>
    <row r="220" spans="2:2" x14ac:dyDescent="0.25">
      <c r="B220" s="52"/>
    </row>
    <row r="221" spans="2:2" x14ac:dyDescent="0.25">
      <c r="B221" s="52"/>
    </row>
    <row r="222" spans="2:2" x14ac:dyDescent="0.25">
      <c r="B222" s="52"/>
    </row>
    <row r="223" spans="2:2" x14ac:dyDescent="0.25">
      <c r="B223" s="52"/>
    </row>
    <row r="224" spans="2:2" x14ac:dyDescent="0.25">
      <c r="B224" s="52"/>
    </row>
    <row r="225" spans="2:2" x14ac:dyDescent="0.25">
      <c r="B225" s="52"/>
    </row>
    <row r="226" spans="2:2" x14ac:dyDescent="0.25">
      <c r="B226" s="52"/>
    </row>
    <row r="227" spans="2:2" x14ac:dyDescent="0.25">
      <c r="B227" s="52"/>
    </row>
    <row r="228" spans="2:2" x14ac:dyDescent="0.25">
      <c r="B228" s="52"/>
    </row>
    <row r="229" spans="2:2" x14ac:dyDescent="0.25">
      <c r="B229" s="52"/>
    </row>
    <row r="230" spans="2:2" x14ac:dyDescent="0.25">
      <c r="B230" s="52"/>
    </row>
    <row r="231" spans="2:2" x14ac:dyDescent="0.25">
      <c r="B231" s="52"/>
    </row>
    <row r="232" spans="2:2" x14ac:dyDescent="0.25">
      <c r="B232" s="52"/>
    </row>
    <row r="233" spans="2:2" x14ac:dyDescent="0.25">
      <c r="B233" s="52"/>
    </row>
    <row r="234" spans="2:2" x14ac:dyDescent="0.25">
      <c r="B234" s="52"/>
    </row>
    <row r="235" spans="2:2" x14ac:dyDescent="0.25">
      <c r="B235" s="52"/>
    </row>
    <row r="236" spans="2:2" x14ac:dyDescent="0.25">
      <c r="B236" s="52"/>
    </row>
    <row r="237" spans="2:2" x14ac:dyDescent="0.25">
      <c r="B237" s="52"/>
    </row>
    <row r="238" spans="2:2" x14ac:dyDescent="0.25">
      <c r="B238" s="52"/>
    </row>
    <row r="239" spans="2:2" x14ac:dyDescent="0.25">
      <c r="B239" s="52"/>
    </row>
    <row r="240" spans="2:2" x14ac:dyDescent="0.25">
      <c r="B240" s="52"/>
    </row>
    <row r="241" spans="2:2" x14ac:dyDescent="0.25">
      <c r="B241" s="52"/>
    </row>
    <row r="242" spans="2:2" x14ac:dyDescent="0.25">
      <c r="B242" s="52"/>
    </row>
    <row r="243" spans="2:2" x14ac:dyDescent="0.25">
      <c r="B243" s="52"/>
    </row>
    <row r="244" spans="2:2" x14ac:dyDescent="0.25">
      <c r="B244" s="52"/>
    </row>
    <row r="245" spans="2:2" x14ac:dyDescent="0.25">
      <c r="B245" s="52"/>
    </row>
  </sheetData>
  <mergeCells count="6">
    <mergeCell ref="B62:C62"/>
    <mergeCell ref="B2:C2"/>
    <mergeCell ref="B3:C3"/>
    <mergeCell ref="B33:C33"/>
    <mergeCell ref="B43:C43"/>
    <mergeCell ref="B46:C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0"/>
  <sheetViews>
    <sheetView workbookViewId="0">
      <selection activeCell="B4" sqref="B4:C4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20.85546875" style="53" bestFit="1" customWidth="1"/>
    <col min="4" max="4" width="11.7109375" style="52" bestFit="1" customWidth="1"/>
    <col min="5" max="6" width="11.5703125" style="52" bestFit="1" customWidth="1"/>
    <col min="7" max="45" width="11.42578125" style="52"/>
    <col min="46" max="257" width="11.42578125" style="53"/>
    <col min="258" max="258" width="51.140625" style="53" customWidth="1"/>
    <col min="259" max="259" width="20.85546875" style="53" bestFit="1" customWidth="1"/>
    <col min="260" max="260" width="11.7109375" style="53" bestFit="1" customWidth="1"/>
    <col min="261" max="262" width="11.5703125" style="53" bestFit="1" customWidth="1"/>
    <col min="263" max="513" width="11.42578125" style="53"/>
    <col min="514" max="514" width="51.140625" style="53" customWidth="1"/>
    <col min="515" max="515" width="20.85546875" style="53" bestFit="1" customWidth="1"/>
    <col min="516" max="516" width="11.7109375" style="53" bestFit="1" customWidth="1"/>
    <col min="517" max="518" width="11.5703125" style="53" bestFit="1" customWidth="1"/>
    <col min="519" max="769" width="11.42578125" style="53"/>
    <col min="770" max="770" width="51.140625" style="53" customWidth="1"/>
    <col min="771" max="771" width="20.85546875" style="53" bestFit="1" customWidth="1"/>
    <col min="772" max="772" width="11.7109375" style="53" bestFit="1" customWidth="1"/>
    <col min="773" max="774" width="11.5703125" style="53" bestFit="1" customWidth="1"/>
    <col min="775" max="1025" width="11.42578125" style="53"/>
    <col min="1026" max="1026" width="51.140625" style="53" customWidth="1"/>
    <col min="1027" max="1027" width="20.85546875" style="53" bestFit="1" customWidth="1"/>
    <col min="1028" max="1028" width="11.7109375" style="53" bestFit="1" customWidth="1"/>
    <col min="1029" max="1030" width="11.5703125" style="53" bestFit="1" customWidth="1"/>
    <col min="1031" max="1281" width="11.42578125" style="53"/>
    <col min="1282" max="1282" width="51.140625" style="53" customWidth="1"/>
    <col min="1283" max="1283" width="20.85546875" style="53" bestFit="1" customWidth="1"/>
    <col min="1284" max="1284" width="11.7109375" style="53" bestFit="1" customWidth="1"/>
    <col min="1285" max="1286" width="11.5703125" style="53" bestFit="1" customWidth="1"/>
    <col min="1287" max="1537" width="11.42578125" style="53"/>
    <col min="1538" max="1538" width="51.140625" style="53" customWidth="1"/>
    <col min="1539" max="1539" width="20.85546875" style="53" bestFit="1" customWidth="1"/>
    <col min="1540" max="1540" width="11.7109375" style="53" bestFit="1" customWidth="1"/>
    <col min="1541" max="1542" width="11.5703125" style="53" bestFit="1" customWidth="1"/>
    <col min="1543" max="1793" width="11.42578125" style="53"/>
    <col min="1794" max="1794" width="51.140625" style="53" customWidth="1"/>
    <col min="1795" max="1795" width="20.85546875" style="53" bestFit="1" customWidth="1"/>
    <col min="1796" max="1796" width="11.7109375" style="53" bestFit="1" customWidth="1"/>
    <col min="1797" max="1798" width="11.5703125" style="53" bestFit="1" customWidth="1"/>
    <col min="1799" max="2049" width="11.42578125" style="53"/>
    <col min="2050" max="2050" width="51.140625" style="53" customWidth="1"/>
    <col min="2051" max="2051" width="20.85546875" style="53" bestFit="1" customWidth="1"/>
    <col min="2052" max="2052" width="11.7109375" style="53" bestFit="1" customWidth="1"/>
    <col min="2053" max="2054" width="11.5703125" style="53" bestFit="1" customWidth="1"/>
    <col min="2055" max="2305" width="11.42578125" style="53"/>
    <col min="2306" max="2306" width="51.140625" style="53" customWidth="1"/>
    <col min="2307" max="2307" width="20.85546875" style="53" bestFit="1" customWidth="1"/>
    <col min="2308" max="2308" width="11.7109375" style="53" bestFit="1" customWidth="1"/>
    <col min="2309" max="2310" width="11.5703125" style="53" bestFit="1" customWidth="1"/>
    <col min="2311" max="2561" width="11.42578125" style="53"/>
    <col min="2562" max="2562" width="51.140625" style="53" customWidth="1"/>
    <col min="2563" max="2563" width="20.85546875" style="53" bestFit="1" customWidth="1"/>
    <col min="2564" max="2564" width="11.7109375" style="53" bestFit="1" customWidth="1"/>
    <col min="2565" max="2566" width="11.5703125" style="53" bestFit="1" customWidth="1"/>
    <col min="2567" max="2817" width="11.42578125" style="53"/>
    <col min="2818" max="2818" width="51.140625" style="53" customWidth="1"/>
    <col min="2819" max="2819" width="20.85546875" style="53" bestFit="1" customWidth="1"/>
    <col min="2820" max="2820" width="11.7109375" style="53" bestFit="1" customWidth="1"/>
    <col min="2821" max="2822" width="11.5703125" style="53" bestFit="1" customWidth="1"/>
    <col min="2823" max="3073" width="11.42578125" style="53"/>
    <col min="3074" max="3074" width="51.140625" style="53" customWidth="1"/>
    <col min="3075" max="3075" width="20.85546875" style="53" bestFit="1" customWidth="1"/>
    <col min="3076" max="3076" width="11.7109375" style="53" bestFit="1" customWidth="1"/>
    <col min="3077" max="3078" width="11.5703125" style="53" bestFit="1" customWidth="1"/>
    <col min="3079" max="3329" width="11.42578125" style="53"/>
    <col min="3330" max="3330" width="51.140625" style="53" customWidth="1"/>
    <col min="3331" max="3331" width="20.85546875" style="53" bestFit="1" customWidth="1"/>
    <col min="3332" max="3332" width="11.7109375" style="53" bestFit="1" customWidth="1"/>
    <col min="3333" max="3334" width="11.5703125" style="53" bestFit="1" customWidth="1"/>
    <col min="3335" max="3585" width="11.42578125" style="53"/>
    <col min="3586" max="3586" width="51.140625" style="53" customWidth="1"/>
    <col min="3587" max="3587" width="20.85546875" style="53" bestFit="1" customWidth="1"/>
    <col min="3588" max="3588" width="11.7109375" style="53" bestFit="1" customWidth="1"/>
    <col min="3589" max="3590" width="11.5703125" style="53" bestFit="1" customWidth="1"/>
    <col min="3591" max="3841" width="11.42578125" style="53"/>
    <col min="3842" max="3842" width="51.140625" style="53" customWidth="1"/>
    <col min="3843" max="3843" width="20.85546875" style="53" bestFit="1" customWidth="1"/>
    <col min="3844" max="3844" width="11.7109375" style="53" bestFit="1" customWidth="1"/>
    <col min="3845" max="3846" width="11.5703125" style="53" bestFit="1" customWidth="1"/>
    <col min="3847" max="4097" width="11.42578125" style="53"/>
    <col min="4098" max="4098" width="51.140625" style="53" customWidth="1"/>
    <col min="4099" max="4099" width="20.85546875" style="53" bestFit="1" customWidth="1"/>
    <col min="4100" max="4100" width="11.7109375" style="53" bestFit="1" customWidth="1"/>
    <col min="4101" max="4102" width="11.5703125" style="53" bestFit="1" customWidth="1"/>
    <col min="4103" max="4353" width="11.42578125" style="53"/>
    <col min="4354" max="4354" width="51.140625" style="53" customWidth="1"/>
    <col min="4355" max="4355" width="20.85546875" style="53" bestFit="1" customWidth="1"/>
    <col min="4356" max="4356" width="11.7109375" style="53" bestFit="1" customWidth="1"/>
    <col min="4357" max="4358" width="11.5703125" style="53" bestFit="1" customWidth="1"/>
    <col min="4359" max="4609" width="11.42578125" style="53"/>
    <col min="4610" max="4610" width="51.140625" style="53" customWidth="1"/>
    <col min="4611" max="4611" width="20.85546875" style="53" bestFit="1" customWidth="1"/>
    <col min="4612" max="4612" width="11.7109375" style="53" bestFit="1" customWidth="1"/>
    <col min="4613" max="4614" width="11.5703125" style="53" bestFit="1" customWidth="1"/>
    <col min="4615" max="4865" width="11.42578125" style="53"/>
    <col min="4866" max="4866" width="51.140625" style="53" customWidth="1"/>
    <col min="4867" max="4867" width="20.85546875" style="53" bestFit="1" customWidth="1"/>
    <col min="4868" max="4868" width="11.7109375" style="53" bestFit="1" customWidth="1"/>
    <col min="4869" max="4870" width="11.5703125" style="53" bestFit="1" customWidth="1"/>
    <col min="4871" max="5121" width="11.42578125" style="53"/>
    <col min="5122" max="5122" width="51.140625" style="53" customWidth="1"/>
    <col min="5123" max="5123" width="20.85546875" style="53" bestFit="1" customWidth="1"/>
    <col min="5124" max="5124" width="11.7109375" style="53" bestFit="1" customWidth="1"/>
    <col min="5125" max="5126" width="11.5703125" style="53" bestFit="1" customWidth="1"/>
    <col min="5127" max="5377" width="11.42578125" style="53"/>
    <col min="5378" max="5378" width="51.140625" style="53" customWidth="1"/>
    <col min="5379" max="5379" width="20.85546875" style="53" bestFit="1" customWidth="1"/>
    <col min="5380" max="5380" width="11.7109375" style="53" bestFit="1" customWidth="1"/>
    <col min="5381" max="5382" width="11.5703125" style="53" bestFit="1" customWidth="1"/>
    <col min="5383" max="5633" width="11.42578125" style="53"/>
    <col min="5634" max="5634" width="51.140625" style="53" customWidth="1"/>
    <col min="5635" max="5635" width="20.85546875" style="53" bestFit="1" customWidth="1"/>
    <col min="5636" max="5636" width="11.7109375" style="53" bestFit="1" customWidth="1"/>
    <col min="5637" max="5638" width="11.5703125" style="53" bestFit="1" customWidth="1"/>
    <col min="5639" max="5889" width="11.42578125" style="53"/>
    <col min="5890" max="5890" width="51.140625" style="53" customWidth="1"/>
    <col min="5891" max="5891" width="20.85546875" style="53" bestFit="1" customWidth="1"/>
    <col min="5892" max="5892" width="11.7109375" style="53" bestFit="1" customWidth="1"/>
    <col min="5893" max="5894" width="11.5703125" style="53" bestFit="1" customWidth="1"/>
    <col min="5895" max="6145" width="11.42578125" style="53"/>
    <col min="6146" max="6146" width="51.140625" style="53" customWidth="1"/>
    <col min="6147" max="6147" width="20.85546875" style="53" bestFit="1" customWidth="1"/>
    <col min="6148" max="6148" width="11.7109375" style="53" bestFit="1" customWidth="1"/>
    <col min="6149" max="6150" width="11.5703125" style="53" bestFit="1" customWidth="1"/>
    <col min="6151" max="6401" width="11.42578125" style="53"/>
    <col min="6402" max="6402" width="51.140625" style="53" customWidth="1"/>
    <col min="6403" max="6403" width="20.85546875" style="53" bestFit="1" customWidth="1"/>
    <col min="6404" max="6404" width="11.7109375" style="53" bestFit="1" customWidth="1"/>
    <col min="6405" max="6406" width="11.5703125" style="53" bestFit="1" customWidth="1"/>
    <col min="6407" max="6657" width="11.42578125" style="53"/>
    <col min="6658" max="6658" width="51.140625" style="53" customWidth="1"/>
    <col min="6659" max="6659" width="20.85546875" style="53" bestFit="1" customWidth="1"/>
    <col min="6660" max="6660" width="11.7109375" style="53" bestFit="1" customWidth="1"/>
    <col min="6661" max="6662" width="11.5703125" style="53" bestFit="1" customWidth="1"/>
    <col min="6663" max="6913" width="11.42578125" style="53"/>
    <col min="6914" max="6914" width="51.140625" style="53" customWidth="1"/>
    <col min="6915" max="6915" width="20.85546875" style="53" bestFit="1" customWidth="1"/>
    <col min="6916" max="6916" width="11.7109375" style="53" bestFit="1" customWidth="1"/>
    <col min="6917" max="6918" width="11.5703125" style="53" bestFit="1" customWidth="1"/>
    <col min="6919" max="7169" width="11.42578125" style="53"/>
    <col min="7170" max="7170" width="51.140625" style="53" customWidth="1"/>
    <col min="7171" max="7171" width="20.85546875" style="53" bestFit="1" customWidth="1"/>
    <col min="7172" max="7172" width="11.7109375" style="53" bestFit="1" customWidth="1"/>
    <col min="7173" max="7174" width="11.5703125" style="53" bestFit="1" customWidth="1"/>
    <col min="7175" max="7425" width="11.42578125" style="53"/>
    <col min="7426" max="7426" width="51.140625" style="53" customWidth="1"/>
    <col min="7427" max="7427" width="20.85546875" style="53" bestFit="1" customWidth="1"/>
    <col min="7428" max="7428" width="11.7109375" style="53" bestFit="1" customWidth="1"/>
    <col min="7429" max="7430" width="11.5703125" style="53" bestFit="1" customWidth="1"/>
    <col min="7431" max="7681" width="11.42578125" style="53"/>
    <col min="7682" max="7682" width="51.140625" style="53" customWidth="1"/>
    <col min="7683" max="7683" width="20.85546875" style="53" bestFit="1" customWidth="1"/>
    <col min="7684" max="7684" width="11.7109375" style="53" bestFit="1" customWidth="1"/>
    <col min="7685" max="7686" width="11.5703125" style="53" bestFit="1" customWidth="1"/>
    <col min="7687" max="7937" width="11.42578125" style="53"/>
    <col min="7938" max="7938" width="51.140625" style="53" customWidth="1"/>
    <col min="7939" max="7939" width="20.85546875" style="53" bestFit="1" customWidth="1"/>
    <col min="7940" max="7940" width="11.7109375" style="53" bestFit="1" customWidth="1"/>
    <col min="7941" max="7942" width="11.5703125" style="53" bestFit="1" customWidth="1"/>
    <col min="7943" max="8193" width="11.42578125" style="53"/>
    <col min="8194" max="8194" width="51.140625" style="53" customWidth="1"/>
    <col min="8195" max="8195" width="20.85546875" style="53" bestFit="1" customWidth="1"/>
    <col min="8196" max="8196" width="11.7109375" style="53" bestFit="1" customWidth="1"/>
    <col min="8197" max="8198" width="11.5703125" style="53" bestFit="1" customWidth="1"/>
    <col min="8199" max="8449" width="11.42578125" style="53"/>
    <col min="8450" max="8450" width="51.140625" style="53" customWidth="1"/>
    <col min="8451" max="8451" width="20.85546875" style="53" bestFit="1" customWidth="1"/>
    <col min="8452" max="8452" width="11.7109375" style="53" bestFit="1" customWidth="1"/>
    <col min="8453" max="8454" width="11.5703125" style="53" bestFit="1" customWidth="1"/>
    <col min="8455" max="8705" width="11.42578125" style="53"/>
    <col min="8706" max="8706" width="51.140625" style="53" customWidth="1"/>
    <col min="8707" max="8707" width="20.85546875" style="53" bestFit="1" customWidth="1"/>
    <col min="8708" max="8708" width="11.7109375" style="53" bestFit="1" customWidth="1"/>
    <col min="8709" max="8710" width="11.5703125" style="53" bestFit="1" customWidth="1"/>
    <col min="8711" max="8961" width="11.42578125" style="53"/>
    <col min="8962" max="8962" width="51.140625" style="53" customWidth="1"/>
    <col min="8963" max="8963" width="20.85546875" style="53" bestFit="1" customWidth="1"/>
    <col min="8964" max="8964" width="11.7109375" style="53" bestFit="1" customWidth="1"/>
    <col min="8965" max="8966" width="11.5703125" style="53" bestFit="1" customWidth="1"/>
    <col min="8967" max="9217" width="11.42578125" style="53"/>
    <col min="9218" max="9218" width="51.140625" style="53" customWidth="1"/>
    <col min="9219" max="9219" width="20.85546875" style="53" bestFit="1" customWidth="1"/>
    <col min="9220" max="9220" width="11.7109375" style="53" bestFit="1" customWidth="1"/>
    <col min="9221" max="9222" width="11.5703125" style="53" bestFit="1" customWidth="1"/>
    <col min="9223" max="9473" width="11.42578125" style="53"/>
    <col min="9474" max="9474" width="51.140625" style="53" customWidth="1"/>
    <col min="9475" max="9475" width="20.85546875" style="53" bestFit="1" customWidth="1"/>
    <col min="9476" max="9476" width="11.7109375" style="53" bestFit="1" customWidth="1"/>
    <col min="9477" max="9478" width="11.5703125" style="53" bestFit="1" customWidth="1"/>
    <col min="9479" max="9729" width="11.42578125" style="53"/>
    <col min="9730" max="9730" width="51.140625" style="53" customWidth="1"/>
    <col min="9731" max="9731" width="20.85546875" style="53" bestFit="1" customWidth="1"/>
    <col min="9732" max="9732" width="11.7109375" style="53" bestFit="1" customWidth="1"/>
    <col min="9733" max="9734" width="11.5703125" style="53" bestFit="1" customWidth="1"/>
    <col min="9735" max="9985" width="11.42578125" style="53"/>
    <col min="9986" max="9986" width="51.140625" style="53" customWidth="1"/>
    <col min="9987" max="9987" width="20.85546875" style="53" bestFit="1" customWidth="1"/>
    <col min="9988" max="9988" width="11.7109375" style="53" bestFit="1" customWidth="1"/>
    <col min="9989" max="9990" width="11.5703125" style="53" bestFit="1" customWidth="1"/>
    <col min="9991" max="10241" width="11.42578125" style="53"/>
    <col min="10242" max="10242" width="51.140625" style="53" customWidth="1"/>
    <col min="10243" max="10243" width="20.85546875" style="53" bestFit="1" customWidth="1"/>
    <col min="10244" max="10244" width="11.7109375" style="53" bestFit="1" customWidth="1"/>
    <col min="10245" max="10246" width="11.5703125" style="53" bestFit="1" customWidth="1"/>
    <col min="10247" max="10497" width="11.42578125" style="53"/>
    <col min="10498" max="10498" width="51.140625" style="53" customWidth="1"/>
    <col min="10499" max="10499" width="20.85546875" style="53" bestFit="1" customWidth="1"/>
    <col min="10500" max="10500" width="11.7109375" style="53" bestFit="1" customWidth="1"/>
    <col min="10501" max="10502" width="11.5703125" style="53" bestFit="1" customWidth="1"/>
    <col min="10503" max="10753" width="11.42578125" style="53"/>
    <col min="10754" max="10754" width="51.140625" style="53" customWidth="1"/>
    <col min="10755" max="10755" width="20.85546875" style="53" bestFit="1" customWidth="1"/>
    <col min="10756" max="10756" width="11.7109375" style="53" bestFit="1" customWidth="1"/>
    <col min="10757" max="10758" width="11.5703125" style="53" bestFit="1" customWidth="1"/>
    <col min="10759" max="11009" width="11.42578125" style="53"/>
    <col min="11010" max="11010" width="51.140625" style="53" customWidth="1"/>
    <col min="11011" max="11011" width="20.85546875" style="53" bestFit="1" customWidth="1"/>
    <col min="11012" max="11012" width="11.7109375" style="53" bestFit="1" customWidth="1"/>
    <col min="11013" max="11014" width="11.5703125" style="53" bestFit="1" customWidth="1"/>
    <col min="11015" max="11265" width="11.42578125" style="53"/>
    <col min="11266" max="11266" width="51.140625" style="53" customWidth="1"/>
    <col min="11267" max="11267" width="20.85546875" style="53" bestFit="1" customWidth="1"/>
    <col min="11268" max="11268" width="11.7109375" style="53" bestFit="1" customWidth="1"/>
    <col min="11269" max="11270" width="11.5703125" style="53" bestFit="1" customWidth="1"/>
    <col min="11271" max="11521" width="11.42578125" style="53"/>
    <col min="11522" max="11522" width="51.140625" style="53" customWidth="1"/>
    <col min="11523" max="11523" width="20.85546875" style="53" bestFit="1" customWidth="1"/>
    <col min="11524" max="11524" width="11.7109375" style="53" bestFit="1" customWidth="1"/>
    <col min="11525" max="11526" width="11.5703125" style="53" bestFit="1" customWidth="1"/>
    <col min="11527" max="11777" width="11.42578125" style="53"/>
    <col min="11778" max="11778" width="51.140625" style="53" customWidth="1"/>
    <col min="11779" max="11779" width="20.85546875" style="53" bestFit="1" customWidth="1"/>
    <col min="11780" max="11780" width="11.7109375" style="53" bestFit="1" customWidth="1"/>
    <col min="11781" max="11782" width="11.5703125" style="53" bestFit="1" customWidth="1"/>
    <col min="11783" max="12033" width="11.42578125" style="53"/>
    <col min="12034" max="12034" width="51.140625" style="53" customWidth="1"/>
    <col min="12035" max="12035" width="20.85546875" style="53" bestFit="1" customWidth="1"/>
    <col min="12036" max="12036" width="11.7109375" style="53" bestFit="1" customWidth="1"/>
    <col min="12037" max="12038" width="11.5703125" style="53" bestFit="1" customWidth="1"/>
    <col min="12039" max="12289" width="11.42578125" style="53"/>
    <col min="12290" max="12290" width="51.140625" style="53" customWidth="1"/>
    <col min="12291" max="12291" width="20.85546875" style="53" bestFit="1" customWidth="1"/>
    <col min="12292" max="12292" width="11.7109375" style="53" bestFit="1" customWidth="1"/>
    <col min="12293" max="12294" width="11.5703125" style="53" bestFit="1" customWidth="1"/>
    <col min="12295" max="12545" width="11.42578125" style="53"/>
    <col min="12546" max="12546" width="51.140625" style="53" customWidth="1"/>
    <col min="12547" max="12547" width="20.85546875" style="53" bestFit="1" customWidth="1"/>
    <col min="12548" max="12548" width="11.7109375" style="53" bestFit="1" customWidth="1"/>
    <col min="12549" max="12550" width="11.5703125" style="53" bestFit="1" customWidth="1"/>
    <col min="12551" max="12801" width="11.42578125" style="53"/>
    <col min="12802" max="12802" width="51.140625" style="53" customWidth="1"/>
    <col min="12803" max="12803" width="20.85546875" style="53" bestFit="1" customWidth="1"/>
    <col min="12804" max="12804" width="11.7109375" style="53" bestFit="1" customWidth="1"/>
    <col min="12805" max="12806" width="11.5703125" style="53" bestFit="1" customWidth="1"/>
    <col min="12807" max="13057" width="11.42578125" style="53"/>
    <col min="13058" max="13058" width="51.140625" style="53" customWidth="1"/>
    <col min="13059" max="13059" width="20.85546875" style="53" bestFit="1" customWidth="1"/>
    <col min="13060" max="13060" width="11.7109375" style="53" bestFit="1" customWidth="1"/>
    <col min="13061" max="13062" width="11.5703125" style="53" bestFit="1" customWidth="1"/>
    <col min="13063" max="13313" width="11.42578125" style="53"/>
    <col min="13314" max="13314" width="51.140625" style="53" customWidth="1"/>
    <col min="13315" max="13315" width="20.85546875" style="53" bestFit="1" customWidth="1"/>
    <col min="13316" max="13316" width="11.7109375" style="53" bestFit="1" customWidth="1"/>
    <col min="13317" max="13318" width="11.5703125" style="53" bestFit="1" customWidth="1"/>
    <col min="13319" max="13569" width="11.42578125" style="53"/>
    <col min="13570" max="13570" width="51.140625" style="53" customWidth="1"/>
    <col min="13571" max="13571" width="20.85546875" style="53" bestFit="1" customWidth="1"/>
    <col min="13572" max="13572" width="11.7109375" style="53" bestFit="1" customWidth="1"/>
    <col min="13573" max="13574" width="11.5703125" style="53" bestFit="1" customWidth="1"/>
    <col min="13575" max="13825" width="11.42578125" style="53"/>
    <col min="13826" max="13826" width="51.140625" style="53" customWidth="1"/>
    <col min="13827" max="13827" width="20.85546875" style="53" bestFit="1" customWidth="1"/>
    <col min="13828" max="13828" width="11.7109375" style="53" bestFit="1" customWidth="1"/>
    <col min="13829" max="13830" width="11.5703125" style="53" bestFit="1" customWidth="1"/>
    <col min="13831" max="14081" width="11.42578125" style="53"/>
    <col min="14082" max="14082" width="51.140625" style="53" customWidth="1"/>
    <col min="14083" max="14083" width="20.85546875" style="53" bestFit="1" customWidth="1"/>
    <col min="14084" max="14084" width="11.7109375" style="53" bestFit="1" customWidth="1"/>
    <col min="14085" max="14086" width="11.5703125" style="53" bestFit="1" customWidth="1"/>
    <col min="14087" max="14337" width="11.42578125" style="53"/>
    <col min="14338" max="14338" width="51.140625" style="53" customWidth="1"/>
    <col min="14339" max="14339" width="20.85546875" style="53" bestFit="1" customWidth="1"/>
    <col min="14340" max="14340" width="11.7109375" style="53" bestFit="1" customWidth="1"/>
    <col min="14341" max="14342" width="11.5703125" style="53" bestFit="1" customWidth="1"/>
    <col min="14343" max="14593" width="11.42578125" style="53"/>
    <col min="14594" max="14594" width="51.140625" style="53" customWidth="1"/>
    <col min="14595" max="14595" width="20.85546875" style="53" bestFit="1" customWidth="1"/>
    <col min="14596" max="14596" width="11.7109375" style="53" bestFit="1" customWidth="1"/>
    <col min="14597" max="14598" width="11.5703125" style="53" bestFit="1" customWidth="1"/>
    <col min="14599" max="14849" width="11.42578125" style="53"/>
    <col min="14850" max="14850" width="51.140625" style="53" customWidth="1"/>
    <col min="14851" max="14851" width="20.85546875" style="53" bestFit="1" customWidth="1"/>
    <col min="14852" max="14852" width="11.7109375" style="53" bestFit="1" customWidth="1"/>
    <col min="14853" max="14854" width="11.5703125" style="53" bestFit="1" customWidth="1"/>
    <col min="14855" max="15105" width="11.42578125" style="53"/>
    <col min="15106" max="15106" width="51.140625" style="53" customWidth="1"/>
    <col min="15107" max="15107" width="20.85546875" style="53" bestFit="1" customWidth="1"/>
    <col min="15108" max="15108" width="11.7109375" style="53" bestFit="1" customWidth="1"/>
    <col min="15109" max="15110" width="11.5703125" style="53" bestFit="1" customWidth="1"/>
    <col min="15111" max="15361" width="11.42578125" style="53"/>
    <col min="15362" max="15362" width="51.140625" style="53" customWidth="1"/>
    <col min="15363" max="15363" width="20.85546875" style="53" bestFit="1" customWidth="1"/>
    <col min="15364" max="15364" width="11.7109375" style="53" bestFit="1" customWidth="1"/>
    <col min="15365" max="15366" width="11.5703125" style="53" bestFit="1" customWidth="1"/>
    <col min="15367" max="15617" width="11.42578125" style="53"/>
    <col min="15618" max="15618" width="51.140625" style="53" customWidth="1"/>
    <col min="15619" max="15619" width="20.85546875" style="53" bestFit="1" customWidth="1"/>
    <col min="15620" max="15620" width="11.7109375" style="53" bestFit="1" customWidth="1"/>
    <col min="15621" max="15622" width="11.5703125" style="53" bestFit="1" customWidth="1"/>
    <col min="15623" max="15873" width="11.42578125" style="53"/>
    <col min="15874" max="15874" width="51.140625" style="53" customWidth="1"/>
    <col min="15875" max="15875" width="20.85546875" style="53" bestFit="1" customWidth="1"/>
    <col min="15876" max="15876" width="11.7109375" style="53" bestFit="1" customWidth="1"/>
    <col min="15877" max="15878" width="11.5703125" style="53" bestFit="1" customWidth="1"/>
    <col min="15879" max="16129" width="11.42578125" style="53"/>
    <col min="16130" max="16130" width="51.140625" style="53" customWidth="1"/>
    <col min="16131" max="16131" width="20.85546875" style="53" bestFit="1" customWidth="1"/>
    <col min="16132" max="16132" width="11.7109375" style="53" bestFit="1" customWidth="1"/>
    <col min="16133" max="16134" width="11.5703125" style="53" bestFit="1" customWidth="1"/>
    <col min="16135" max="16384" width="11.42578125" style="53"/>
  </cols>
  <sheetData>
    <row r="1" spans="1:3" ht="22.5" customHeight="1" x14ac:dyDescent="0.25"/>
    <row r="2" spans="1:3" ht="22.5" customHeight="1" x14ac:dyDescent="0.25">
      <c r="B2" s="154" t="s">
        <v>20</v>
      </c>
      <c r="C2" s="154"/>
    </row>
    <row r="3" spans="1:3" ht="22.5" customHeight="1" thickBot="1" x14ac:dyDescent="0.3">
      <c r="B3" s="52"/>
      <c r="C3" s="52"/>
    </row>
    <row r="4" spans="1:3" ht="23.25" customHeight="1" x14ac:dyDescent="0.25">
      <c r="B4" s="145" t="s">
        <v>56</v>
      </c>
      <c r="C4" s="146"/>
    </row>
    <row r="5" spans="1:3" ht="23.25" customHeight="1" x14ac:dyDescent="0.25">
      <c r="B5" s="25" t="s">
        <v>23</v>
      </c>
      <c r="C5" s="77">
        <f>+[12]RECAUDACIÓN!I21</f>
        <v>31055.040000000001</v>
      </c>
    </row>
    <row r="6" spans="1:3" ht="24.75" customHeight="1" x14ac:dyDescent="0.25">
      <c r="B6" s="4" t="s">
        <v>24</v>
      </c>
      <c r="C6" s="5">
        <f>+[12]RECAUDACIÓN!K21</f>
        <v>75548.12999999999</v>
      </c>
    </row>
    <row r="7" spans="1:3" ht="22.5" customHeight="1" x14ac:dyDescent="0.25">
      <c r="B7" s="4" t="s">
        <v>2</v>
      </c>
      <c r="C7" s="5">
        <f>+[12]RECAUDACIÓN!M21</f>
        <v>14149394.629999999</v>
      </c>
    </row>
    <row r="8" spans="1:3" ht="22.5" customHeight="1" x14ac:dyDescent="0.25">
      <c r="B8" s="4" t="s">
        <v>3</v>
      </c>
      <c r="C8" s="5">
        <f>+[12]RECAUDACIÓN!O21</f>
        <v>12234923.73</v>
      </c>
    </row>
    <row r="9" spans="1:3" ht="22.5" customHeight="1" x14ac:dyDescent="0.25">
      <c r="B9" s="4" t="s">
        <v>4</v>
      </c>
      <c r="C9" s="5">
        <f>+[12]RECAUDACIÓN!R21</f>
        <v>13103749.379999999</v>
      </c>
    </row>
    <row r="10" spans="1:3" ht="22.5" customHeight="1" x14ac:dyDescent="0.25">
      <c r="B10" s="4" t="s">
        <v>5</v>
      </c>
      <c r="C10" s="5">
        <f>+[12]RECAUDACIÓN!U23</f>
        <v>12212572.15</v>
      </c>
    </row>
    <row r="11" spans="1:3" ht="22.5" customHeight="1" x14ac:dyDescent="0.25">
      <c r="B11" s="4" t="s">
        <v>6</v>
      </c>
      <c r="C11" s="5">
        <f>+[12]RECAUDACIÓN!X23</f>
        <v>12918499.860000001</v>
      </c>
    </row>
    <row r="12" spans="1:3" ht="22.5" customHeight="1" x14ac:dyDescent="0.25">
      <c r="B12" s="4" t="s">
        <v>7</v>
      </c>
      <c r="C12" s="5">
        <f>+[12]RECAUDACIÓN!AA21</f>
        <v>14668424.919999998</v>
      </c>
    </row>
    <row r="13" spans="1:3" ht="22.5" customHeight="1" x14ac:dyDescent="0.25">
      <c r="B13" s="10" t="s">
        <v>8</v>
      </c>
      <c r="C13" s="11">
        <f>[12]RECAUDACIÓN!AD23</f>
        <v>14905238.25</v>
      </c>
    </row>
    <row r="14" spans="1:3" ht="22.5" customHeight="1" thickBot="1" x14ac:dyDescent="0.3">
      <c r="B14" s="14"/>
      <c r="C14" s="52"/>
    </row>
    <row r="15" spans="1:3" ht="22.5" customHeight="1" thickBot="1" x14ac:dyDescent="0.3">
      <c r="A15" s="129"/>
      <c r="B15" s="16" t="s">
        <v>9</v>
      </c>
      <c r="C15" s="102">
        <f>+C13</f>
        <v>14905238.25</v>
      </c>
    </row>
    <row r="16" spans="1:3" ht="22.5" customHeight="1" thickBot="1" x14ac:dyDescent="0.3">
      <c r="B16" s="52"/>
      <c r="C16" s="52"/>
    </row>
    <row r="17" spans="1:45" ht="22.5" customHeight="1" thickBot="1" x14ac:dyDescent="0.3">
      <c r="B17" s="145" t="s">
        <v>10</v>
      </c>
      <c r="C17" s="146"/>
    </row>
    <row r="18" spans="1:45" ht="22.5" customHeight="1" x14ac:dyDescent="0.25">
      <c r="B18" s="18" t="s">
        <v>13</v>
      </c>
      <c r="C18" s="130">
        <f>+C11-C10</f>
        <v>705927.71000000089</v>
      </c>
    </row>
    <row r="19" spans="1:45" ht="22.5" customHeight="1" x14ac:dyDescent="0.25">
      <c r="B19" s="18" t="s">
        <v>14</v>
      </c>
      <c r="C19" s="131">
        <f>+C12-C11</f>
        <v>1749925.0599999968</v>
      </c>
    </row>
    <row r="20" spans="1:45" ht="22.5" customHeight="1" x14ac:dyDescent="0.25">
      <c r="B20" s="18" t="s">
        <v>15</v>
      </c>
      <c r="C20" s="132">
        <f>+C13-C12</f>
        <v>236813.33000000194</v>
      </c>
    </row>
    <row r="21" spans="1:45" ht="22.5" customHeight="1" x14ac:dyDescent="0.25">
      <c r="B21" s="21" t="s">
        <v>16</v>
      </c>
      <c r="C21" s="125">
        <f>+(C18+C19+C20)/3</f>
        <v>897555.36666666658</v>
      </c>
    </row>
    <row r="22" spans="1:45" s="127" customFormat="1" ht="22.5" customHeight="1" x14ac:dyDescent="0.25">
      <c r="A22" s="116"/>
      <c r="B22" s="18" t="s">
        <v>17</v>
      </c>
      <c r="C22" s="133">
        <f>+C13</f>
        <v>14905238.25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</row>
    <row r="23" spans="1:45" ht="22.5" customHeight="1" thickBot="1" x14ac:dyDescent="0.3">
      <c r="B23" s="18" t="s">
        <v>18</v>
      </c>
      <c r="C23" s="133">
        <f>+C21+C22</f>
        <v>15802793.616666667</v>
      </c>
      <c r="D23" s="134"/>
    </row>
    <row r="24" spans="1:45" ht="22.5" customHeight="1" thickBot="1" x14ac:dyDescent="0.3">
      <c r="B24" s="24" t="s">
        <v>19</v>
      </c>
      <c r="C24" s="109">
        <v>6530000</v>
      </c>
      <c r="D24" s="134"/>
    </row>
    <row r="25" spans="1:45" ht="7.5" customHeight="1" x14ac:dyDescent="0.25">
      <c r="B25" s="52"/>
      <c r="C25" s="52"/>
      <c r="D25" s="134"/>
    </row>
    <row r="26" spans="1:45" ht="7.5" customHeight="1" x14ac:dyDescent="0.25">
      <c r="B26" s="52"/>
      <c r="C26" s="52"/>
    </row>
    <row r="27" spans="1:45" ht="7.5" customHeight="1" x14ac:dyDescent="0.25">
      <c r="B27" s="52"/>
      <c r="C27" s="52"/>
    </row>
    <row r="28" spans="1:45" ht="7.5" customHeight="1" x14ac:dyDescent="0.25">
      <c r="B28" s="52"/>
      <c r="C28" s="52"/>
    </row>
    <row r="29" spans="1:45" ht="7.5" customHeight="1" x14ac:dyDescent="0.25">
      <c r="B29" s="52"/>
      <c r="C29" s="52"/>
    </row>
    <row r="30" spans="1:45" ht="7.5" customHeight="1" x14ac:dyDescent="0.25">
      <c r="B30" s="52"/>
      <c r="C30" s="52"/>
    </row>
    <row r="31" spans="1:45" ht="7.5" customHeight="1" x14ac:dyDescent="0.25">
      <c r="B31" s="52"/>
      <c r="C31" s="52"/>
    </row>
    <row r="32" spans="1:45" ht="7.5" customHeight="1" x14ac:dyDescent="0.25">
      <c r="B32" s="52"/>
      <c r="C32" s="52"/>
    </row>
    <row r="33" spans="2:3" ht="7.5" customHeight="1" x14ac:dyDescent="0.25">
      <c r="B33" s="52"/>
      <c r="C33" s="52"/>
    </row>
    <row r="34" spans="2:3" ht="7.5" customHeight="1" x14ac:dyDescent="0.25">
      <c r="B34" s="52"/>
      <c r="C34" s="52"/>
    </row>
    <row r="35" spans="2:3" ht="7.5" customHeight="1" x14ac:dyDescent="0.25">
      <c r="B35" s="52"/>
      <c r="C35" s="52"/>
    </row>
    <row r="36" spans="2:3" ht="7.5" customHeight="1" x14ac:dyDescent="0.25">
      <c r="B36" s="52"/>
      <c r="C36" s="52"/>
    </row>
    <row r="37" spans="2:3" ht="7.5" customHeight="1" x14ac:dyDescent="0.25">
      <c r="B37" s="52"/>
      <c r="C37" s="52"/>
    </row>
    <row r="38" spans="2:3" ht="7.5" customHeight="1" x14ac:dyDescent="0.25">
      <c r="B38" s="52"/>
      <c r="C38" s="52"/>
    </row>
    <row r="39" spans="2:3" ht="7.5" customHeight="1" x14ac:dyDescent="0.25">
      <c r="B39" s="52"/>
      <c r="C39" s="52"/>
    </row>
    <row r="40" spans="2:3" ht="7.5" customHeight="1" x14ac:dyDescent="0.25">
      <c r="B40" s="52"/>
      <c r="C40" s="52"/>
    </row>
    <row r="41" spans="2:3" ht="7.5" customHeight="1" x14ac:dyDescent="0.25">
      <c r="B41" s="52"/>
      <c r="C41" s="52"/>
    </row>
    <row r="42" spans="2:3" ht="7.5" customHeight="1" x14ac:dyDescent="0.25">
      <c r="B42" s="52"/>
      <c r="C42" s="52"/>
    </row>
    <row r="43" spans="2:3" ht="7.5" customHeight="1" x14ac:dyDescent="0.25">
      <c r="B43" s="52"/>
      <c r="C43" s="52"/>
    </row>
    <row r="44" spans="2:3" ht="7.5" customHeight="1" x14ac:dyDescent="0.25">
      <c r="B44" s="52"/>
      <c r="C44" s="52"/>
    </row>
    <row r="45" spans="2:3" ht="7.5" customHeight="1" x14ac:dyDescent="0.25">
      <c r="B45" s="52"/>
      <c r="C45" s="52"/>
    </row>
    <row r="46" spans="2:3" ht="7.5" customHeight="1" x14ac:dyDescent="0.25">
      <c r="B46" s="52"/>
      <c r="C46" s="52"/>
    </row>
    <row r="47" spans="2:3" ht="7.5" customHeight="1" x14ac:dyDescent="0.25">
      <c r="B47" s="52"/>
      <c r="C47" s="52"/>
    </row>
    <row r="48" spans="2:3" ht="7.5" customHeight="1" x14ac:dyDescent="0.25">
      <c r="B48" s="52"/>
      <c r="C48" s="52"/>
    </row>
    <row r="49" spans="2:3" ht="7.5" customHeight="1" x14ac:dyDescent="0.25">
      <c r="B49" s="52"/>
      <c r="C49" s="52"/>
    </row>
    <row r="50" spans="2:3" ht="7.5" customHeight="1" x14ac:dyDescent="0.25">
      <c r="B50" s="52"/>
      <c r="C50" s="52"/>
    </row>
    <row r="51" spans="2:3" ht="7.5" customHeight="1" x14ac:dyDescent="0.25">
      <c r="B51" s="52"/>
      <c r="C51" s="52"/>
    </row>
    <row r="52" spans="2:3" ht="7.5" customHeight="1" x14ac:dyDescent="0.25">
      <c r="B52" s="52"/>
      <c r="C52" s="52"/>
    </row>
    <row r="53" spans="2:3" ht="7.5" customHeight="1" x14ac:dyDescent="0.25">
      <c r="B53" s="52"/>
      <c r="C53" s="52"/>
    </row>
    <row r="54" spans="2:3" ht="7.5" customHeight="1" x14ac:dyDescent="0.25">
      <c r="B54" s="52"/>
      <c r="C54" s="52"/>
    </row>
    <row r="55" spans="2:3" ht="7.5" customHeight="1" x14ac:dyDescent="0.25">
      <c r="B55" s="52"/>
      <c r="C55" s="52"/>
    </row>
    <row r="56" spans="2:3" ht="7.5" customHeight="1" x14ac:dyDescent="0.25">
      <c r="B56" s="52"/>
      <c r="C56" s="52"/>
    </row>
    <row r="57" spans="2:3" ht="7.5" customHeight="1" x14ac:dyDescent="0.25">
      <c r="B57" s="52"/>
      <c r="C57" s="52"/>
    </row>
    <row r="58" spans="2:3" ht="7.5" customHeight="1" x14ac:dyDescent="0.25">
      <c r="B58" s="52"/>
      <c r="C58" s="52"/>
    </row>
    <row r="59" spans="2:3" ht="7.5" customHeight="1" x14ac:dyDescent="0.25">
      <c r="B59" s="52"/>
      <c r="C59" s="52"/>
    </row>
    <row r="60" spans="2:3" ht="7.5" customHeight="1" x14ac:dyDescent="0.25">
      <c r="B60" s="52"/>
      <c r="C60" s="52"/>
    </row>
    <row r="61" spans="2:3" ht="7.5" customHeight="1" x14ac:dyDescent="0.25">
      <c r="B61" s="52"/>
      <c r="C61" s="52"/>
    </row>
    <row r="62" spans="2:3" ht="7.5" customHeight="1" x14ac:dyDescent="0.25">
      <c r="B62" s="52"/>
      <c r="C62" s="52"/>
    </row>
    <row r="63" spans="2:3" ht="7.5" customHeight="1" x14ac:dyDescent="0.25">
      <c r="B63" s="52"/>
      <c r="C63" s="52"/>
    </row>
    <row r="64" spans="2:3" ht="7.5" customHeight="1" x14ac:dyDescent="0.25">
      <c r="B64" s="52"/>
      <c r="C64" s="52"/>
    </row>
    <row r="65" spans="2:3" ht="7.5" customHeight="1" x14ac:dyDescent="0.25">
      <c r="B65" s="52"/>
      <c r="C65" s="52"/>
    </row>
    <row r="66" spans="2:3" ht="7.5" customHeight="1" x14ac:dyDescent="0.25">
      <c r="B66" s="52"/>
      <c r="C66" s="52"/>
    </row>
    <row r="67" spans="2:3" ht="7.5" customHeight="1" x14ac:dyDescent="0.25">
      <c r="B67" s="52"/>
      <c r="C67" s="52"/>
    </row>
    <row r="68" spans="2:3" ht="7.5" customHeight="1" x14ac:dyDescent="0.25">
      <c r="B68" s="52"/>
      <c r="C68" s="52"/>
    </row>
    <row r="69" spans="2:3" ht="7.5" customHeight="1" x14ac:dyDescent="0.25">
      <c r="B69" s="52"/>
      <c r="C69" s="52"/>
    </row>
    <row r="70" spans="2:3" ht="7.5" customHeight="1" x14ac:dyDescent="0.25">
      <c r="B70" s="52"/>
      <c r="C70" s="52"/>
    </row>
    <row r="71" spans="2:3" ht="7.5" customHeight="1" x14ac:dyDescent="0.25">
      <c r="B71" s="52"/>
      <c r="C71" s="52"/>
    </row>
    <row r="72" spans="2:3" ht="7.5" customHeight="1" x14ac:dyDescent="0.25">
      <c r="B72" s="52"/>
    </row>
    <row r="73" spans="2:3" ht="7.5" customHeight="1" x14ac:dyDescent="0.25">
      <c r="B73" s="52"/>
    </row>
    <row r="74" spans="2:3" ht="7.5" customHeight="1" x14ac:dyDescent="0.25">
      <c r="B74" s="52"/>
    </row>
    <row r="75" spans="2:3" ht="7.5" customHeight="1" x14ac:dyDescent="0.25">
      <c r="B75" s="52"/>
    </row>
    <row r="76" spans="2:3" ht="7.5" customHeight="1" x14ac:dyDescent="0.25">
      <c r="B76" s="52"/>
    </row>
    <row r="77" spans="2:3" ht="7.5" customHeight="1" x14ac:dyDescent="0.25">
      <c r="B77" s="52"/>
    </row>
    <row r="78" spans="2:3" ht="7.5" customHeight="1" x14ac:dyDescent="0.25">
      <c r="B78" s="52"/>
    </row>
    <row r="79" spans="2:3" ht="7.5" customHeight="1" x14ac:dyDescent="0.25">
      <c r="B79" s="52"/>
    </row>
    <row r="80" spans="2:3" ht="7.5" customHeight="1" x14ac:dyDescent="0.25">
      <c r="B80" s="52"/>
    </row>
    <row r="81" spans="2:2" ht="7.5" customHeight="1" x14ac:dyDescent="0.25">
      <c r="B81" s="52"/>
    </row>
    <row r="82" spans="2:2" ht="7.5" customHeight="1" x14ac:dyDescent="0.25">
      <c r="B82" s="52"/>
    </row>
    <row r="83" spans="2:2" ht="7.5" customHeight="1" x14ac:dyDescent="0.25">
      <c r="B83" s="52"/>
    </row>
    <row r="84" spans="2:2" ht="7.5" customHeight="1" x14ac:dyDescent="0.25">
      <c r="B84" s="52"/>
    </row>
    <row r="85" spans="2:2" ht="7.5" customHeight="1" x14ac:dyDescent="0.25">
      <c r="B85" s="52"/>
    </row>
    <row r="86" spans="2:2" ht="7.5" customHeight="1" x14ac:dyDescent="0.25">
      <c r="B86" s="52"/>
    </row>
    <row r="87" spans="2:2" ht="7.5" customHeight="1" x14ac:dyDescent="0.25">
      <c r="B87" s="52"/>
    </row>
    <row r="88" spans="2:2" ht="7.5" customHeight="1" x14ac:dyDescent="0.25">
      <c r="B88" s="52"/>
    </row>
    <row r="89" spans="2:2" ht="7.5" customHeight="1" x14ac:dyDescent="0.25">
      <c r="B89" s="52"/>
    </row>
    <row r="90" spans="2:2" ht="7.5" customHeight="1" x14ac:dyDescent="0.25">
      <c r="B90" s="52"/>
    </row>
    <row r="91" spans="2:2" ht="7.5" customHeight="1" x14ac:dyDescent="0.25">
      <c r="B91" s="52"/>
    </row>
    <row r="92" spans="2:2" ht="7.5" customHeight="1" x14ac:dyDescent="0.25">
      <c r="B92" s="52"/>
    </row>
    <row r="93" spans="2:2" ht="7.5" customHeight="1" x14ac:dyDescent="0.25">
      <c r="B93" s="52"/>
    </row>
    <row r="94" spans="2:2" ht="7.5" customHeight="1" x14ac:dyDescent="0.25">
      <c r="B94" s="52"/>
    </row>
    <row r="95" spans="2:2" ht="7.5" customHeight="1" x14ac:dyDescent="0.25">
      <c r="B95" s="52"/>
    </row>
    <row r="96" spans="2:2" ht="7.5" customHeight="1" x14ac:dyDescent="0.25">
      <c r="B96" s="52"/>
    </row>
    <row r="97" spans="2:2" ht="7.5" customHeight="1" x14ac:dyDescent="0.25">
      <c r="B97" s="52"/>
    </row>
    <row r="98" spans="2:2" ht="7.5" customHeight="1" x14ac:dyDescent="0.25">
      <c r="B98" s="52"/>
    </row>
    <row r="99" spans="2:2" ht="7.5" customHeight="1" x14ac:dyDescent="0.25">
      <c r="B99" s="52"/>
    </row>
    <row r="100" spans="2:2" ht="7.5" customHeight="1" x14ac:dyDescent="0.25">
      <c r="B100" s="52"/>
    </row>
    <row r="101" spans="2:2" ht="7.5" customHeight="1" x14ac:dyDescent="0.25">
      <c r="B101" s="52"/>
    </row>
    <row r="102" spans="2:2" ht="7.5" customHeight="1" x14ac:dyDescent="0.25">
      <c r="B102" s="52"/>
    </row>
    <row r="103" spans="2:2" ht="7.5" customHeight="1" x14ac:dyDescent="0.25">
      <c r="B103" s="52"/>
    </row>
    <row r="104" spans="2:2" ht="7.5" customHeight="1" x14ac:dyDescent="0.25">
      <c r="B104" s="52"/>
    </row>
    <row r="105" spans="2:2" ht="7.5" customHeight="1" x14ac:dyDescent="0.25">
      <c r="B105" s="52"/>
    </row>
    <row r="106" spans="2:2" ht="7.5" customHeight="1" x14ac:dyDescent="0.25">
      <c r="B106" s="52"/>
    </row>
    <row r="107" spans="2:2" ht="7.5" customHeight="1" x14ac:dyDescent="0.25">
      <c r="B107" s="52"/>
    </row>
    <row r="108" spans="2:2" ht="7.5" customHeight="1" x14ac:dyDescent="0.25">
      <c r="B108" s="52"/>
    </row>
    <row r="109" spans="2:2" ht="7.5" customHeight="1" x14ac:dyDescent="0.25">
      <c r="B109" s="52"/>
    </row>
    <row r="110" spans="2:2" ht="7.5" customHeight="1" x14ac:dyDescent="0.25">
      <c r="B110" s="52"/>
    </row>
    <row r="111" spans="2:2" ht="7.5" customHeight="1" x14ac:dyDescent="0.25">
      <c r="B111" s="52"/>
    </row>
    <row r="112" spans="2:2" ht="7.5" customHeight="1" x14ac:dyDescent="0.25">
      <c r="B112" s="52"/>
    </row>
    <row r="113" spans="2:2" ht="7.5" customHeight="1" x14ac:dyDescent="0.25">
      <c r="B113" s="52"/>
    </row>
    <row r="114" spans="2:2" ht="7.5" customHeight="1" x14ac:dyDescent="0.25">
      <c r="B114" s="52"/>
    </row>
    <row r="115" spans="2:2" ht="7.5" customHeight="1" x14ac:dyDescent="0.25">
      <c r="B115" s="52"/>
    </row>
    <row r="116" spans="2:2" ht="7.5" customHeight="1" x14ac:dyDescent="0.25">
      <c r="B116" s="52"/>
    </row>
    <row r="117" spans="2:2" ht="7.5" customHeight="1" x14ac:dyDescent="0.25">
      <c r="B117" s="52"/>
    </row>
    <row r="118" spans="2:2" ht="7.5" customHeight="1" x14ac:dyDescent="0.25">
      <c r="B118" s="52"/>
    </row>
    <row r="119" spans="2:2" ht="7.5" customHeight="1" x14ac:dyDescent="0.25">
      <c r="B119" s="52"/>
    </row>
    <row r="120" spans="2:2" ht="7.5" customHeight="1" x14ac:dyDescent="0.25">
      <c r="B120" s="52"/>
    </row>
    <row r="121" spans="2:2" ht="7.5" customHeight="1" x14ac:dyDescent="0.25">
      <c r="B121" s="52"/>
    </row>
    <row r="122" spans="2:2" ht="7.5" customHeight="1" x14ac:dyDescent="0.25">
      <c r="B122" s="52"/>
    </row>
    <row r="123" spans="2:2" ht="7.5" customHeight="1" x14ac:dyDescent="0.25">
      <c r="B123" s="52"/>
    </row>
    <row r="124" spans="2:2" ht="7.5" customHeight="1" x14ac:dyDescent="0.25">
      <c r="B124" s="52"/>
    </row>
    <row r="125" spans="2:2" ht="7.5" customHeight="1" x14ac:dyDescent="0.25">
      <c r="B125" s="52"/>
    </row>
    <row r="126" spans="2:2" ht="7.5" customHeight="1" x14ac:dyDescent="0.25">
      <c r="B126" s="52"/>
    </row>
    <row r="127" spans="2:2" ht="7.5" customHeight="1" x14ac:dyDescent="0.25">
      <c r="B127" s="52"/>
    </row>
    <row r="128" spans="2:2" ht="7.5" customHeight="1" x14ac:dyDescent="0.25">
      <c r="B128" s="52"/>
    </row>
    <row r="129" spans="2:2" ht="7.5" customHeight="1" x14ac:dyDescent="0.25">
      <c r="B129" s="52"/>
    </row>
    <row r="130" spans="2:2" ht="7.5" customHeight="1" x14ac:dyDescent="0.25">
      <c r="B130" s="52"/>
    </row>
    <row r="131" spans="2:2" ht="7.5" customHeight="1" x14ac:dyDescent="0.25">
      <c r="B131" s="52"/>
    </row>
    <row r="132" spans="2:2" ht="7.5" customHeight="1" x14ac:dyDescent="0.25">
      <c r="B132" s="52"/>
    </row>
    <row r="133" spans="2:2" ht="7.5" customHeight="1" x14ac:dyDescent="0.25">
      <c r="B133" s="52"/>
    </row>
    <row r="134" spans="2:2" ht="7.5" customHeight="1" x14ac:dyDescent="0.25">
      <c r="B134" s="52"/>
    </row>
    <row r="135" spans="2:2" ht="7.5" customHeight="1" x14ac:dyDescent="0.25">
      <c r="B135" s="52"/>
    </row>
    <row r="136" spans="2:2" ht="7.5" customHeight="1" x14ac:dyDescent="0.25">
      <c r="B136" s="52"/>
    </row>
    <row r="137" spans="2:2" ht="7.5" customHeight="1" x14ac:dyDescent="0.25">
      <c r="B137" s="52"/>
    </row>
    <row r="138" spans="2:2" ht="7.5" customHeight="1" x14ac:dyDescent="0.25">
      <c r="B138" s="52"/>
    </row>
    <row r="139" spans="2:2" ht="7.5" customHeight="1" x14ac:dyDescent="0.25">
      <c r="B139" s="52"/>
    </row>
    <row r="140" spans="2:2" ht="7.5" customHeight="1" x14ac:dyDescent="0.25">
      <c r="B140" s="52"/>
    </row>
    <row r="141" spans="2:2" ht="7.5" customHeight="1" x14ac:dyDescent="0.25">
      <c r="B141" s="52"/>
    </row>
    <row r="142" spans="2:2" ht="7.5" customHeight="1" x14ac:dyDescent="0.25">
      <c r="B142" s="52"/>
    </row>
    <row r="143" spans="2:2" ht="7.5" customHeight="1" x14ac:dyDescent="0.25">
      <c r="B143" s="52"/>
    </row>
    <row r="144" spans="2:2" ht="7.5" customHeight="1" x14ac:dyDescent="0.25">
      <c r="B144" s="52"/>
    </row>
    <row r="145" spans="2:2" ht="7.5" customHeight="1" x14ac:dyDescent="0.25">
      <c r="B145" s="52"/>
    </row>
    <row r="146" spans="2:2" ht="7.5" customHeight="1" x14ac:dyDescent="0.25">
      <c r="B146" s="52"/>
    </row>
    <row r="147" spans="2:2" ht="7.5" customHeight="1" x14ac:dyDescent="0.25">
      <c r="B147" s="52"/>
    </row>
    <row r="148" spans="2:2" ht="7.5" customHeight="1" x14ac:dyDescent="0.25">
      <c r="B148" s="52"/>
    </row>
    <row r="149" spans="2:2" ht="7.5" customHeight="1" x14ac:dyDescent="0.25">
      <c r="B149" s="52"/>
    </row>
    <row r="150" spans="2:2" ht="7.5" customHeight="1" x14ac:dyDescent="0.25">
      <c r="B150" s="52"/>
    </row>
    <row r="151" spans="2:2" ht="7.5" customHeight="1" x14ac:dyDescent="0.25">
      <c r="B151" s="52"/>
    </row>
    <row r="152" spans="2:2" ht="7.5" customHeight="1" x14ac:dyDescent="0.25">
      <c r="B152" s="52"/>
    </row>
    <row r="153" spans="2:2" ht="7.5" customHeight="1" x14ac:dyDescent="0.25">
      <c r="B153" s="52"/>
    </row>
    <row r="154" spans="2:2" ht="7.5" customHeight="1" x14ac:dyDescent="0.25">
      <c r="B154" s="52"/>
    </row>
    <row r="155" spans="2:2" ht="7.5" customHeight="1" x14ac:dyDescent="0.25">
      <c r="B155" s="52"/>
    </row>
    <row r="156" spans="2:2" ht="7.5" customHeight="1" x14ac:dyDescent="0.25">
      <c r="B156" s="52"/>
    </row>
    <row r="157" spans="2:2" ht="7.5" customHeight="1" x14ac:dyDescent="0.25">
      <c r="B157" s="52"/>
    </row>
    <row r="158" spans="2:2" ht="7.5" customHeight="1" x14ac:dyDescent="0.25">
      <c r="B158" s="52"/>
    </row>
    <row r="159" spans="2:2" ht="7.5" customHeight="1" x14ac:dyDescent="0.25">
      <c r="B159" s="52"/>
    </row>
    <row r="160" spans="2:2" ht="7.5" customHeight="1" x14ac:dyDescent="0.25">
      <c r="B160" s="52"/>
    </row>
    <row r="161" spans="2:2" ht="7.5" customHeight="1" x14ac:dyDescent="0.25">
      <c r="B161" s="52"/>
    </row>
    <row r="162" spans="2:2" ht="7.5" customHeight="1" x14ac:dyDescent="0.25">
      <c r="B162" s="52"/>
    </row>
    <row r="163" spans="2:2" ht="7.5" customHeight="1" x14ac:dyDescent="0.25">
      <c r="B163" s="52"/>
    </row>
    <row r="164" spans="2:2" ht="7.5" customHeight="1" x14ac:dyDescent="0.25">
      <c r="B164" s="52"/>
    </row>
    <row r="165" spans="2:2" ht="7.5" customHeight="1" x14ac:dyDescent="0.25">
      <c r="B165" s="52"/>
    </row>
    <row r="166" spans="2:2" ht="7.5" customHeight="1" x14ac:dyDescent="0.25">
      <c r="B166" s="52"/>
    </row>
    <row r="167" spans="2:2" ht="7.5" customHeight="1" x14ac:dyDescent="0.25">
      <c r="B167" s="52"/>
    </row>
    <row r="168" spans="2:2" ht="7.5" customHeight="1" x14ac:dyDescent="0.25">
      <c r="B168" s="52"/>
    </row>
    <row r="169" spans="2:2" ht="7.5" customHeight="1" x14ac:dyDescent="0.25">
      <c r="B169" s="52"/>
    </row>
    <row r="170" spans="2:2" ht="7.5" customHeight="1" x14ac:dyDescent="0.25">
      <c r="B170" s="52"/>
    </row>
    <row r="171" spans="2:2" ht="7.5" customHeight="1" x14ac:dyDescent="0.25">
      <c r="B171" s="52"/>
    </row>
    <row r="172" spans="2:2" ht="7.5" customHeight="1" x14ac:dyDescent="0.25">
      <c r="B172" s="52"/>
    </row>
    <row r="173" spans="2:2" ht="7.5" customHeight="1" x14ac:dyDescent="0.25">
      <c r="B173" s="52"/>
    </row>
    <row r="174" spans="2:2" ht="7.5" customHeight="1" x14ac:dyDescent="0.25">
      <c r="B174" s="52"/>
    </row>
    <row r="175" spans="2:2" ht="7.5" customHeight="1" x14ac:dyDescent="0.25">
      <c r="B175" s="52"/>
    </row>
    <row r="176" spans="2:2" ht="7.5" customHeight="1" x14ac:dyDescent="0.25">
      <c r="B176" s="52"/>
    </row>
    <row r="177" spans="2:2" ht="7.5" customHeight="1" x14ac:dyDescent="0.25">
      <c r="B177" s="52"/>
    </row>
    <row r="178" spans="2:2" ht="7.5" customHeight="1" x14ac:dyDescent="0.25">
      <c r="B178" s="52"/>
    </row>
    <row r="179" spans="2:2" ht="7.5" customHeight="1" x14ac:dyDescent="0.25">
      <c r="B179" s="52"/>
    </row>
    <row r="180" spans="2:2" ht="7.5" customHeight="1" x14ac:dyDescent="0.25">
      <c r="B180" s="52"/>
    </row>
    <row r="181" spans="2:2" ht="7.5" customHeight="1" x14ac:dyDescent="0.25">
      <c r="B181" s="52"/>
    </row>
    <row r="182" spans="2:2" ht="7.5" customHeight="1" x14ac:dyDescent="0.25">
      <c r="B182" s="52"/>
    </row>
    <row r="183" spans="2:2" ht="7.5" customHeight="1" x14ac:dyDescent="0.25">
      <c r="B183" s="52"/>
    </row>
    <row r="184" spans="2:2" ht="7.5" customHeight="1" x14ac:dyDescent="0.25">
      <c r="B184" s="52"/>
    </row>
    <row r="185" spans="2:2" ht="7.5" customHeight="1" x14ac:dyDescent="0.25">
      <c r="B185" s="52"/>
    </row>
    <row r="186" spans="2:2" ht="7.5" customHeight="1" x14ac:dyDescent="0.25">
      <c r="B186" s="52"/>
    </row>
    <row r="187" spans="2:2" ht="7.5" customHeight="1" x14ac:dyDescent="0.25">
      <c r="B187" s="52"/>
    </row>
    <row r="188" spans="2:2" ht="7.5" customHeight="1" x14ac:dyDescent="0.25">
      <c r="B188" s="52"/>
    </row>
    <row r="189" spans="2:2" ht="7.5" customHeight="1" x14ac:dyDescent="0.25">
      <c r="B189" s="52"/>
    </row>
    <row r="190" spans="2:2" ht="7.5" customHeight="1" x14ac:dyDescent="0.25">
      <c r="B190" s="52"/>
    </row>
    <row r="191" spans="2:2" ht="7.5" customHeight="1" x14ac:dyDescent="0.25">
      <c r="B191" s="52"/>
    </row>
    <row r="192" spans="2:2" ht="7.5" customHeight="1" x14ac:dyDescent="0.25">
      <c r="B192" s="52"/>
    </row>
    <row r="193" spans="2:2" ht="7.5" customHeight="1" x14ac:dyDescent="0.25">
      <c r="B193" s="52"/>
    </row>
    <row r="194" spans="2:2" ht="7.5" customHeight="1" x14ac:dyDescent="0.25">
      <c r="B194" s="52"/>
    </row>
    <row r="195" spans="2:2" ht="7.5" customHeight="1" x14ac:dyDescent="0.25">
      <c r="B195" s="52"/>
    </row>
    <row r="196" spans="2:2" ht="7.5" customHeight="1" x14ac:dyDescent="0.25">
      <c r="B196" s="52"/>
    </row>
    <row r="197" spans="2:2" ht="7.5" customHeight="1" x14ac:dyDescent="0.25">
      <c r="B197" s="52"/>
    </row>
    <row r="198" spans="2:2" ht="7.5" customHeight="1" x14ac:dyDescent="0.25">
      <c r="B198" s="52"/>
    </row>
    <row r="199" spans="2:2" ht="7.5" customHeight="1" x14ac:dyDescent="0.25">
      <c r="B199" s="52"/>
    </row>
    <row r="200" spans="2:2" ht="7.5" customHeight="1" x14ac:dyDescent="0.25">
      <c r="B200" s="52"/>
    </row>
  </sheetData>
  <mergeCells count="3">
    <mergeCell ref="B2:C2"/>
    <mergeCell ref="B4:C4"/>
    <mergeCell ref="B17:C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6"/>
  <sheetViews>
    <sheetView workbookViewId="0">
      <selection activeCell="E19" sqref="E19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21.85546875" style="53" bestFit="1" customWidth="1"/>
    <col min="4" max="4" width="11.7109375" style="52" bestFit="1" customWidth="1"/>
    <col min="5" max="6" width="11.5703125" style="52" bestFit="1" customWidth="1"/>
    <col min="7" max="45" width="11.42578125" style="52"/>
    <col min="46" max="257" width="11.42578125" style="53"/>
    <col min="258" max="258" width="51.140625" style="53" customWidth="1"/>
    <col min="259" max="259" width="21.85546875" style="53" bestFit="1" customWidth="1"/>
    <col min="260" max="260" width="11.7109375" style="53" bestFit="1" customWidth="1"/>
    <col min="261" max="262" width="11.5703125" style="53" bestFit="1" customWidth="1"/>
    <col min="263" max="513" width="11.42578125" style="53"/>
    <col min="514" max="514" width="51.140625" style="53" customWidth="1"/>
    <col min="515" max="515" width="21.85546875" style="53" bestFit="1" customWidth="1"/>
    <col min="516" max="516" width="11.7109375" style="53" bestFit="1" customWidth="1"/>
    <col min="517" max="518" width="11.5703125" style="53" bestFit="1" customWidth="1"/>
    <col min="519" max="769" width="11.42578125" style="53"/>
    <col min="770" max="770" width="51.140625" style="53" customWidth="1"/>
    <col min="771" max="771" width="21.85546875" style="53" bestFit="1" customWidth="1"/>
    <col min="772" max="772" width="11.7109375" style="53" bestFit="1" customWidth="1"/>
    <col min="773" max="774" width="11.5703125" style="53" bestFit="1" customWidth="1"/>
    <col min="775" max="1025" width="11.42578125" style="53"/>
    <col min="1026" max="1026" width="51.140625" style="53" customWidth="1"/>
    <col min="1027" max="1027" width="21.85546875" style="53" bestFit="1" customWidth="1"/>
    <col min="1028" max="1028" width="11.7109375" style="53" bestFit="1" customWidth="1"/>
    <col min="1029" max="1030" width="11.5703125" style="53" bestFit="1" customWidth="1"/>
    <col min="1031" max="1281" width="11.42578125" style="53"/>
    <col min="1282" max="1282" width="51.140625" style="53" customWidth="1"/>
    <col min="1283" max="1283" width="21.85546875" style="53" bestFit="1" customWidth="1"/>
    <col min="1284" max="1284" width="11.7109375" style="53" bestFit="1" customWidth="1"/>
    <col min="1285" max="1286" width="11.5703125" style="53" bestFit="1" customWidth="1"/>
    <col min="1287" max="1537" width="11.42578125" style="53"/>
    <col min="1538" max="1538" width="51.140625" style="53" customWidth="1"/>
    <col min="1539" max="1539" width="21.85546875" style="53" bestFit="1" customWidth="1"/>
    <col min="1540" max="1540" width="11.7109375" style="53" bestFit="1" customWidth="1"/>
    <col min="1541" max="1542" width="11.5703125" style="53" bestFit="1" customWidth="1"/>
    <col min="1543" max="1793" width="11.42578125" style="53"/>
    <col min="1794" max="1794" width="51.140625" style="53" customWidth="1"/>
    <col min="1795" max="1795" width="21.85546875" style="53" bestFit="1" customWidth="1"/>
    <col min="1796" max="1796" width="11.7109375" style="53" bestFit="1" customWidth="1"/>
    <col min="1797" max="1798" width="11.5703125" style="53" bestFit="1" customWidth="1"/>
    <col min="1799" max="2049" width="11.42578125" style="53"/>
    <col min="2050" max="2050" width="51.140625" style="53" customWidth="1"/>
    <col min="2051" max="2051" width="21.85546875" style="53" bestFit="1" customWidth="1"/>
    <col min="2052" max="2052" width="11.7109375" style="53" bestFit="1" customWidth="1"/>
    <col min="2053" max="2054" width="11.5703125" style="53" bestFit="1" customWidth="1"/>
    <col min="2055" max="2305" width="11.42578125" style="53"/>
    <col min="2306" max="2306" width="51.140625" style="53" customWidth="1"/>
    <col min="2307" max="2307" width="21.85546875" style="53" bestFit="1" customWidth="1"/>
    <col min="2308" max="2308" width="11.7109375" style="53" bestFit="1" customWidth="1"/>
    <col min="2309" max="2310" width="11.5703125" style="53" bestFit="1" customWidth="1"/>
    <col min="2311" max="2561" width="11.42578125" style="53"/>
    <col min="2562" max="2562" width="51.140625" style="53" customWidth="1"/>
    <col min="2563" max="2563" width="21.85546875" style="53" bestFit="1" customWidth="1"/>
    <col min="2564" max="2564" width="11.7109375" style="53" bestFit="1" customWidth="1"/>
    <col min="2565" max="2566" width="11.5703125" style="53" bestFit="1" customWidth="1"/>
    <col min="2567" max="2817" width="11.42578125" style="53"/>
    <col min="2818" max="2818" width="51.140625" style="53" customWidth="1"/>
    <col min="2819" max="2819" width="21.85546875" style="53" bestFit="1" customWidth="1"/>
    <col min="2820" max="2820" width="11.7109375" style="53" bestFit="1" customWidth="1"/>
    <col min="2821" max="2822" width="11.5703125" style="53" bestFit="1" customWidth="1"/>
    <col min="2823" max="3073" width="11.42578125" style="53"/>
    <col min="3074" max="3074" width="51.140625" style="53" customWidth="1"/>
    <col min="3075" max="3075" width="21.85546875" style="53" bestFit="1" customWidth="1"/>
    <col min="3076" max="3076" width="11.7109375" style="53" bestFit="1" customWidth="1"/>
    <col min="3077" max="3078" width="11.5703125" style="53" bestFit="1" customWidth="1"/>
    <col min="3079" max="3329" width="11.42578125" style="53"/>
    <col min="3330" max="3330" width="51.140625" style="53" customWidth="1"/>
    <col min="3331" max="3331" width="21.85546875" style="53" bestFit="1" customWidth="1"/>
    <col min="3332" max="3332" width="11.7109375" style="53" bestFit="1" customWidth="1"/>
    <col min="3333" max="3334" width="11.5703125" style="53" bestFit="1" customWidth="1"/>
    <col min="3335" max="3585" width="11.42578125" style="53"/>
    <col min="3586" max="3586" width="51.140625" style="53" customWidth="1"/>
    <col min="3587" max="3587" width="21.85546875" style="53" bestFit="1" customWidth="1"/>
    <col min="3588" max="3588" width="11.7109375" style="53" bestFit="1" customWidth="1"/>
    <col min="3589" max="3590" width="11.5703125" style="53" bestFit="1" customWidth="1"/>
    <col min="3591" max="3841" width="11.42578125" style="53"/>
    <col min="3842" max="3842" width="51.140625" style="53" customWidth="1"/>
    <col min="3843" max="3843" width="21.85546875" style="53" bestFit="1" customWidth="1"/>
    <col min="3844" max="3844" width="11.7109375" style="53" bestFit="1" customWidth="1"/>
    <col min="3845" max="3846" width="11.5703125" style="53" bestFit="1" customWidth="1"/>
    <col min="3847" max="4097" width="11.42578125" style="53"/>
    <col min="4098" max="4098" width="51.140625" style="53" customWidth="1"/>
    <col min="4099" max="4099" width="21.85546875" style="53" bestFit="1" customWidth="1"/>
    <col min="4100" max="4100" width="11.7109375" style="53" bestFit="1" customWidth="1"/>
    <col min="4101" max="4102" width="11.5703125" style="53" bestFit="1" customWidth="1"/>
    <col min="4103" max="4353" width="11.42578125" style="53"/>
    <col min="4354" max="4354" width="51.140625" style="53" customWidth="1"/>
    <col min="4355" max="4355" width="21.85546875" style="53" bestFit="1" customWidth="1"/>
    <col min="4356" max="4356" width="11.7109375" style="53" bestFit="1" customWidth="1"/>
    <col min="4357" max="4358" width="11.5703125" style="53" bestFit="1" customWidth="1"/>
    <col min="4359" max="4609" width="11.42578125" style="53"/>
    <col min="4610" max="4610" width="51.140625" style="53" customWidth="1"/>
    <col min="4611" max="4611" width="21.85546875" style="53" bestFit="1" customWidth="1"/>
    <col min="4612" max="4612" width="11.7109375" style="53" bestFit="1" customWidth="1"/>
    <col min="4613" max="4614" width="11.5703125" style="53" bestFit="1" customWidth="1"/>
    <col min="4615" max="4865" width="11.42578125" style="53"/>
    <col min="4866" max="4866" width="51.140625" style="53" customWidth="1"/>
    <col min="4867" max="4867" width="21.85546875" style="53" bestFit="1" customWidth="1"/>
    <col min="4868" max="4868" width="11.7109375" style="53" bestFit="1" customWidth="1"/>
    <col min="4869" max="4870" width="11.5703125" style="53" bestFit="1" customWidth="1"/>
    <col min="4871" max="5121" width="11.42578125" style="53"/>
    <col min="5122" max="5122" width="51.140625" style="53" customWidth="1"/>
    <col min="5123" max="5123" width="21.85546875" style="53" bestFit="1" customWidth="1"/>
    <col min="5124" max="5124" width="11.7109375" style="53" bestFit="1" customWidth="1"/>
    <col min="5125" max="5126" width="11.5703125" style="53" bestFit="1" customWidth="1"/>
    <col min="5127" max="5377" width="11.42578125" style="53"/>
    <col min="5378" max="5378" width="51.140625" style="53" customWidth="1"/>
    <col min="5379" max="5379" width="21.85546875" style="53" bestFit="1" customWidth="1"/>
    <col min="5380" max="5380" width="11.7109375" style="53" bestFit="1" customWidth="1"/>
    <col min="5381" max="5382" width="11.5703125" style="53" bestFit="1" customWidth="1"/>
    <col min="5383" max="5633" width="11.42578125" style="53"/>
    <col min="5634" max="5634" width="51.140625" style="53" customWidth="1"/>
    <col min="5635" max="5635" width="21.85546875" style="53" bestFit="1" customWidth="1"/>
    <col min="5636" max="5636" width="11.7109375" style="53" bestFit="1" customWidth="1"/>
    <col min="5637" max="5638" width="11.5703125" style="53" bestFit="1" customWidth="1"/>
    <col min="5639" max="5889" width="11.42578125" style="53"/>
    <col min="5890" max="5890" width="51.140625" style="53" customWidth="1"/>
    <col min="5891" max="5891" width="21.85546875" style="53" bestFit="1" customWidth="1"/>
    <col min="5892" max="5892" width="11.7109375" style="53" bestFit="1" customWidth="1"/>
    <col min="5893" max="5894" width="11.5703125" style="53" bestFit="1" customWidth="1"/>
    <col min="5895" max="6145" width="11.42578125" style="53"/>
    <col min="6146" max="6146" width="51.140625" style="53" customWidth="1"/>
    <col min="6147" max="6147" width="21.85546875" style="53" bestFit="1" customWidth="1"/>
    <col min="6148" max="6148" width="11.7109375" style="53" bestFit="1" customWidth="1"/>
    <col min="6149" max="6150" width="11.5703125" style="53" bestFit="1" customWidth="1"/>
    <col min="6151" max="6401" width="11.42578125" style="53"/>
    <col min="6402" max="6402" width="51.140625" style="53" customWidth="1"/>
    <col min="6403" max="6403" width="21.85546875" style="53" bestFit="1" customWidth="1"/>
    <col min="6404" max="6404" width="11.7109375" style="53" bestFit="1" customWidth="1"/>
    <col min="6405" max="6406" width="11.5703125" style="53" bestFit="1" customWidth="1"/>
    <col min="6407" max="6657" width="11.42578125" style="53"/>
    <col min="6658" max="6658" width="51.140625" style="53" customWidth="1"/>
    <col min="6659" max="6659" width="21.85546875" style="53" bestFit="1" customWidth="1"/>
    <col min="6660" max="6660" width="11.7109375" style="53" bestFit="1" customWidth="1"/>
    <col min="6661" max="6662" width="11.5703125" style="53" bestFit="1" customWidth="1"/>
    <col min="6663" max="6913" width="11.42578125" style="53"/>
    <col min="6914" max="6914" width="51.140625" style="53" customWidth="1"/>
    <col min="6915" max="6915" width="21.85546875" style="53" bestFit="1" customWidth="1"/>
    <col min="6916" max="6916" width="11.7109375" style="53" bestFit="1" customWidth="1"/>
    <col min="6917" max="6918" width="11.5703125" style="53" bestFit="1" customWidth="1"/>
    <col min="6919" max="7169" width="11.42578125" style="53"/>
    <col min="7170" max="7170" width="51.140625" style="53" customWidth="1"/>
    <col min="7171" max="7171" width="21.85546875" style="53" bestFit="1" customWidth="1"/>
    <col min="7172" max="7172" width="11.7109375" style="53" bestFit="1" customWidth="1"/>
    <col min="7173" max="7174" width="11.5703125" style="53" bestFit="1" customWidth="1"/>
    <col min="7175" max="7425" width="11.42578125" style="53"/>
    <col min="7426" max="7426" width="51.140625" style="53" customWidth="1"/>
    <col min="7427" max="7427" width="21.85546875" style="53" bestFit="1" customWidth="1"/>
    <col min="7428" max="7428" width="11.7109375" style="53" bestFit="1" customWidth="1"/>
    <col min="7429" max="7430" width="11.5703125" style="53" bestFit="1" customWidth="1"/>
    <col min="7431" max="7681" width="11.42578125" style="53"/>
    <col min="7682" max="7682" width="51.140625" style="53" customWidth="1"/>
    <col min="7683" max="7683" width="21.85546875" style="53" bestFit="1" customWidth="1"/>
    <col min="7684" max="7684" width="11.7109375" style="53" bestFit="1" customWidth="1"/>
    <col min="7685" max="7686" width="11.5703125" style="53" bestFit="1" customWidth="1"/>
    <col min="7687" max="7937" width="11.42578125" style="53"/>
    <col min="7938" max="7938" width="51.140625" style="53" customWidth="1"/>
    <col min="7939" max="7939" width="21.85546875" style="53" bestFit="1" customWidth="1"/>
    <col min="7940" max="7940" width="11.7109375" style="53" bestFit="1" customWidth="1"/>
    <col min="7941" max="7942" width="11.5703125" style="53" bestFit="1" customWidth="1"/>
    <col min="7943" max="8193" width="11.42578125" style="53"/>
    <col min="8194" max="8194" width="51.140625" style="53" customWidth="1"/>
    <col min="8195" max="8195" width="21.85546875" style="53" bestFit="1" customWidth="1"/>
    <col min="8196" max="8196" width="11.7109375" style="53" bestFit="1" customWidth="1"/>
    <col min="8197" max="8198" width="11.5703125" style="53" bestFit="1" customWidth="1"/>
    <col min="8199" max="8449" width="11.42578125" style="53"/>
    <col min="8450" max="8450" width="51.140625" style="53" customWidth="1"/>
    <col min="8451" max="8451" width="21.85546875" style="53" bestFit="1" customWidth="1"/>
    <col min="8452" max="8452" width="11.7109375" style="53" bestFit="1" customWidth="1"/>
    <col min="8453" max="8454" width="11.5703125" style="53" bestFit="1" customWidth="1"/>
    <col min="8455" max="8705" width="11.42578125" style="53"/>
    <col min="8706" max="8706" width="51.140625" style="53" customWidth="1"/>
    <col min="8707" max="8707" width="21.85546875" style="53" bestFit="1" customWidth="1"/>
    <col min="8708" max="8708" width="11.7109375" style="53" bestFit="1" customWidth="1"/>
    <col min="8709" max="8710" width="11.5703125" style="53" bestFit="1" customWidth="1"/>
    <col min="8711" max="8961" width="11.42578125" style="53"/>
    <col min="8962" max="8962" width="51.140625" style="53" customWidth="1"/>
    <col min="8963" max="8963" width="21.85546875" style="53" bestFit="1" customWidth="1"/>
    <col min="8964" max="8964" width="11.7109375" style="53" bestFit="1" customWidth="1"/>
    <col min="8965" max="8966" width="11.5703125" style="53" bestFit="1" customWidth="1"/>
    <col min="8967" max="9217" width="11.42578125" style="53"/>
    <col min="9218" max="9218" width="51.140625" style="53" customWidth="1"/>
    <col min="9219" max="9219" width="21.85546875" style="53" bestFit="1" customWidth="1"/>
    <col min="9220" max="9220" width="11.7109375" style="53" bestFit="1" customWidth="1"/>
    <col min="9221" max="9222" width="11.5703125" style="53" bestFit="1" customWidth="1"/>
    <col min="9223" max="9473" width="11.42578125" style="53"/>
    <col min="9474" max="9474" width="51.140625" style="53" customWidth="1"/>
    <col min="9475" max="9475" width="21.85546875" style="53" bestFit="1" customWidth="1"/>
    <col min="9476" max="9476" width="11.7109375" style="53" bestFit="1" customWidth="1"/>
    <col min="9477" max="9478" width="11.5703125" style="53" bestFit="1" customWidth="1"/>
    <col min="9479" max="9729" width="11.42578125" style="53"/>
    <col min="9730" max="9730" width="51.140625" style="53" customWidth="1"/>
    <col min="9731" max="9731" width="21.85546875" style="53" bestFit="1" customWidth="1"/>
    <col min="9732" max="9732" width="11.7109375" style="53" bestFit="1" customWidth="1"/>
    <col min="9733" max="9734" width="11.5703125" style="53" bestFit="1" customWidth="1"/>
    <col min="9735" max="9985" width="11.42578125" style="53"/>
    <col min="9986" max="9986" width="51.140625" style="53" customWidth="1"/>
    <col min="9987" max="9987" width="21.85546875" style="53" bestFit="1" customWidth="1"/>
    <col min="9988" max="9988" width="11.7109375" style="53" bestFit="1" customWidth="1"/>
    <col min="9989" max="9990" width="11.5703125" style="53" bestFit="1" customWidth="1"/>
    <col min="9991" max="10241" width="11.42578125" style="53"/>
    <col min="10242" max="10242" width="51.140625" style="53" customWidth="1"/>
    <col min="10243" max="10243" width="21.85546875" style="53" bestFit="1" customWidth="1"/>
    <col min="10244" max="10244" width="11.7109375" style="53" bestFit="1" customWidth="1"/>
    <col min="10245" max="10246" width="11.5703125" style="53" bestFit="1" customWidth="1"/>
    <col min="10247" max="10497" width="11.42578125" style="53"/>
    <col min="10498" max="10498" width="51.140625" style="53" customWidth="1"/>
    <col min="10499" max="10499" width="21.85546875" style="53" bestFit="1" customWidth="1"/>
    <col min="10500" max="10500" width="11.7109375" style="53" bestFit="1" customWidth="1"/>
    <col min="10501" max="10502" width="11.5703125" style="53" bestFit="1" customWidth="1"/>
    <col min="10503" max="10753" width="11.42578125" style="53"/>
    <col min="10754" max="10754" width="51.140625" style="53" customWidth="1"/>
    <col min="10755" max="10755" width="21.85546875" style="53" bestFit="1" customWidth="1"/>
    <col min="10756" max="10756" width="11.7109375" style="53" bestFit="1" customWidth="1"/>
    <col min="10757" max="10758" width="11.5703125" style="53" bestFit="1" customWidth="1"/>
    <col min="10759" max="11009" width="11.42578125" style="53"/>
    <col min="11010" max="11010" width="51.140625" style="53" customWidth="1"/>
    <col min="11011" max="11011" width="21.85546875" style="53" bestFit="1" customWidth="1"/>
    <col min="11012" max="11012" width="11.7109375" style="53" bestFit="1" customWidth="1"/>
    <col min="11013" max="11014" width="11.5703125" style="53" bestFit="1" customWidth="1"/>
    <col min="11015" max="11265" width="11.42578125" style="53"/>
    <col min="11266" max="11266" width="51.140625" style="53" customWidth="1"/>
    <col min="11267" max="11267" width="21.85546875" style="53" bestFit="1" customWidth="1"/>
    <col min="11268" max="11268" width="11.7109375" style="53" bestFit="1" customWidth="1"/>
    <col min="11269" max="11270" width="11.5703125" style="53" bestFit="1" customWidth="1"/>
    <col min="11271" max="11521" width="11.42578125" style="53"/>
    <col min="11522" max="11522" width="51.140625" style="53" customWidth="1"/>
    <col min="11523" max="11523" width="21.85546875" style="53" bestFit="1" customWidth="1"/>
    <col min="11524" max="11524" width="11.7109375" style="53" bestFit="1" customWidth="1"/>
    <col min="11525" max="11526" width="11.5703125" style="53" bestFit="1" customWidth="1"/>
    <col min="11527" max="11777" width="11.42578125" style="53"/>
    <col min="11778" max="11778" width="51.140625" style="53" customWidth="1"/>
    <col min="11779" max="11779" width="21.85546875" style="53" bestFit="1" customWidth="1"/>
    <col min="11780" max="11780" width="11.7109375" style="53" bestFit="1" customWidth="1"/>
    <col min="11781" max="11782" width="11.5703125" style="53" bestFit="1" customWidth="1"/>
    <col min="11783" max="12033" width="11.42578125" style="53"/>
    <col min="12034" max="12034" width="51.140625" style="53" customWidth="1"/>
    <col min="12035" max="12035" width="21.85546875" style="53" bestFit="1" customWidth="1"/>
    <col min="12036" max="12036" width="11.7109375" style="53" bestFit="1" customWidth="1"/>
    <col min="12037" max="12038" width="11.5703125" style="53" bestFit="1" customWidth="1"/>
    <col min="12039" max="12289" width="11.42578125" style="53"/>
    <col min="12290" max="12290" width="51.140625" style="53" customWidth="1"/>
    <col min="12291" max="12291" width="21.85546875" style="53" bestFit="1" customWidth="1"/>
    <col min="12292" max="12292" width="11.7109375" style="53" bestFit="1" customWidth="1"/>
    <col min="12293" max="12294" width="11.5703125" style="53" bestFit="1" customWidth="1"/>
    <col min="12295" max="12545" width="11.42578125" style="53"/>
    <col min="12546" max="12546" width="51.140625" style="53" customWidth="1"/>
    <col min="12547" max="12547" width="21.85546875" style="53" bestFit="1" customWidth="1"/>
    <col min="12548" max="12548" width="11.7109375" style="53" bestFit="1" customWidth="1"/>
    <col min="12549" max="12550" width="11.5703125" style="53" bestFit="1" customWidth="1"/>
    <col min="12551" max="12801" width="11.42578125" style="53"/>
    <col min="12802" max="12802" width="51.140625" style="53" customWidth="1"/>
    <col min="12803" max="12803" width="21.85546875" style="53" bestFit="1" customWidth="1"/>
    <col min="12804" max="12804" width="11.7109375" style="53" bestFit="1" customWidth="1"/>
    <col min="12805" max="12806" width="11.5703125" style="53" bestFit="1" customWidth="1"/>
    <col min="12807" max="13057" width="11.42578125" style="53"/>
    <col min="13058" max="13058" width="51.140625" style="53" customWidth="1"/>
    <col min="13059" max="13059" width="21.85546875" style="53" bestFit="1" customWidth="1"/>
    <col min="13060" max="13060" width="11.7109375" style="53" bestFit="1" customWidth="1"/>
    <col min="13061" max="13062" width="11.5703125" style="53" bestFit="1" customWidth="1"/>
    <col min="13063" max="13313" width="11.42578125" style="53"/>
    <col min="13314" max="13314" width="51.140625" style="53" customWidth="1"/>
    <col min="13315" max="13315" width="21.85546875" style="53" bestFit="1" customWidth="1"/>
    <col min="13316" max="13316" width="11.7109375" style="53" bestFit="1" customWidth="1"/>
    <col min="13317" max="13318" width="11.5703125" style="53" bestFit="1" customWidth="1"/>
    <col min="13319" max="13569" width="11.42578125" style="53"/>
    <col min="13570" max="13570" width="51.140625" style="53" customWidth="1"/>
    <col min="13571" max="13571" width="21.85546875" style="53" bestFit="1" customWidth="1"/>
    <col min="13572" max="13572" width="11.7109375" style="53" bestFit="1" customWidth="1"/>
    <col min="13573" max="13574" width="11.5703125" style="53" bestFit="1" customWidth="1"/>
    <col min="13575" max="13825" width="11.42578125" style="53"/>
    <col min="13826" max="13826" width="51.140625" style="53" customWidth="1"/>
    <col min="13827" max="13827" width="21.85546875" style="53" bestFit="1" customWidth="1"/>
    <col min="13828" max="13828" width="11.7109375" style="53" bestFit="1" customWidth="1"/>
    <col min="13829" max="13830" width="11.5703125" style="53" bestFit="1" customWidth="1"/>
    <col min="13831" max="14081" width="11.42578125" style="53"/>
    <col min="14082" max="14082" width="51.140625" style="53" customWidth="1"/>
    <col min="14083" max="14083" width="21.85546875" style="53" bestFit="1" customWidth="1"/>
    <col min="14084" max="14084" width="11.7109375" style="53" bestFit="1" customWidth="1"/>
    <col min="14085" max="14086" width="11.5703125" style="53" bestFit="1" customWidth="1"/>
    <col min="14087" max="14337" width="11.42578125" style="53"/>
    <col min="14338" max="14338" width="51.140625" style="53" customWidth="1"/>
    <col min="14339" max="14339" width="21.85546875" style="53" bestFit="1" customWidth="1"/>
    <col min="14340" max="14340" width="11.7109375" style="53" bestFit="1" customWidth="1"/>
    <col min="14341" max="14342" width="11.5703125" style="53" bestFit="1" customWidth="1"/>
    <col min="14343" max="14593" width="11.42578125" style="53"/>
    <col min="14594" max="14594" width="51.140625" style="53" customWidth="1"/>
    <col min="14595" max="14595" width="21.85546875" style="53" bestFit="1" customWidth="1"/>
    <col min="14596" max="14596" width="11.7109375" style="53" bestFit="1" customWidth="1"/>
    <col min="14597" max="14598" width="11.5703125" style="53" bestFit="1" customWidth="1"/>
    <col min="14599" max="14849" width="11.42578125" style="53"/>
    <col min="14850" max="14850" width="51.140625" style="53" customWidth="1"/>
    <col min="14851" max="14851" width="21.85546875" style="53" bestFit="1" customWidth="1"/>
    <col min="14852" max="14852" width="11.7109375" style="53" bestFit="1" customWidth="1"/>
    <col min="14853" max="14854" width="11.5703125" style="53" bestFit="1" customWidth="1"/>
    <col min="14855" max="15105" width="11.42578125" style="53"/>
    <col min="15106" max="15106" width="51.140625" style="53" customWidth="1"/>
    <col min="15107" max="15107" width="21.85546875" style="53" bestFit="1" customWidth="1"/>
    <col min="15108" max="15108" width="11.7109375" style="53" bestFit="1" customWidth="1"/>
    <col min="15109" max="15110" width="11.5703125" style="53" bestFit="1" customWidth="1"/>
    <col min="15111" max="15361" width="11.42578125" style="53"/>
    <col min="15362" max="15362" width="51.140625" style="53" customWidth="1"/>
    <col min="15363" max="15363" width="21.85546875" style="53" bestFit="1" customWidth="1"/>
    <col min="15364" max="15364" width="11.7109375" style="53" bestFit="1" customWidth="1"/>
    <col min="15365" max="15366" width="11.5703125" style="53" bestFit="1" customWidth="1"/>
    <col min="15367" max="15617" width="11.42578125" style="53"/>
    <col min="15618" max="15618" width="51.140625" style="53" customWidth="1"/>
    <col min="15619" max="15619" width="21.85546875" style="53" bestFit="1" customWidth="1"/>
    <col min="15620" max="15620" width="11.7109375" style="53" bestFit="1" customWidth="1"/>
    <col min="15621" max="15622" width="11.5703125" style="53" bestFit="1" customWidth="1"/>
    <col min="15623" max="15873" width="11.42578125" style="53"/>
    <col min="15874" max="15874" width="51.140625" style="53" customWidth="1"/>
    <col min="15875" max="15875" width="21.85546875" style="53" bestFit="1" customWidth="1"/>
    <col min="15876" max="15876" width="11.7109375" style="53" bestFit="1" customWidth="1"/>
    <col min="15877" max="15878" width="11.5703125" style="53" bestFit="1" customWidth="1"/>
    <col min="15879" max="16129" width="11.42578125" style="53"/>
    <col min="16130" max="16130" width="51.140625" style="53" customWidth="1"/>
    <col min="16131" max="16131" width="21.85546875" style="53" bestFit="1" customWidth="1"/>
    <col min="16132" max="16132" width="11.7109375" style="53" bestFit="1" customWidth="1"/>
    <col min="16133" max="16134" width="11.5703125" style="53" bestFit="1" customWidth="1"/>
    <col min="16135" max="16384" width="11.42578125" style="53"/>
  </cols>
  <sheetData>
    <row r="1" spans="1:3" ht="22.5" customHeight="1" x14ac:dyDescent="0.25"/>
    <row r="2" spans="1:3" ht="22.5" customHeight="1" x14ac:dyDescent="0.25">
      <c r="B2" s="154" t="s">
        <v>20</v>
      </c>
      <c r="C2" s="154"/>
    </row>
    <row r="3" spans="1:3" ht="22.5" customHeight="1" thickBot="1" x14ac:dyDescent="0.3">
      <c r="B3" s="52"/>
      <c r="C3" s="52"/>
    </row>
    <row r="4" spans="1:3" ht="23.25" customHeight="1" x14ac:dyDescent="0.25">
      <c r="B4" s="145" t="s">
        <v>57</v>
      </c>
      <c r="C4" s="146"/>
    </row>
    <row r="5" spans="1:3" ht="22.5" customHeight="1" x14ac:dyDescent="0.25">
      <c r="B5" s="25" t="s">
        <v>4</v>
      </c>
      <c r="C5" s="135">
        <f>+[13]recaudacion!D16</f>
        <v>0</v>
      </c>
    </row>
    <row r="6" spans="1:3" ht="22.5" customHeight="1" x14ac:dyDescent="0.25">
      <c r="B6" s="4" t="s">
        <v>5</v>
      </c>
      <c r="C6" s="136">
        <f>+[13]recaudacion!E18</f>
        <v>0</v>
      </c>
    </row>
    <row r="7" spans="1:3" ht="22.5" customHeight="1" x14ac:dyDescent="0.25">
      <c r="B7" s="4" t="s">
        <v>6</v>
      </c>
      <c r="C7" s="136">
        <f>+[13]recaudacion!F16</f>
        <v>1564364.62</v>
      </c>
    </row>
    <row r="8" spans="1:3" ht="22.5" customHeight="1" x14ac:dyDescent="0.25">
      <c r="B8" s="4" t="s">
        <v>7</v>
      </c>
      <c r="C8" s="136">
        <f>+[13]recaudacion!H16</f>
        <v>1493611.5300000003</v>
      </c>
    </row>
    <row r="9" spans="1:3" ht="22.5" customHeight="1" x14ac:dyDescent="0.25">
      <c r="B9" s="10" t="s">
        <v>8</v>
      </c>
      <c r="C9" s="137">
        <f>[13]recaudacion!K18</f>
        <v>1535070.08</v>
      </c>
    </row>
    <row r="10" spans="1:3" ht="22.5" customHeight="1" thickBot="1" x14ac:dyDescent="0.3">
      <c r="B10" s="14"/>
      <c r="C10" s="52"/>
    </row>
    <row r="11" spans="1:3" ht="22.5" customHeight="1" thickBot="1" x14ac:dyDescent="0.3">
      <c r="A11" s="129"/>
      <c r="B11" s="16" t="s">
        <v>9</v>
      </c>
      <c r="C11" s="102">
        <f>+C9</f>
        <v>1535070.08</v>
      </c>
    </row>
    <row r="12" spans="1:3" ht="22.5" customHeight="1" thickBot="1" x14ac:dyDescent="0.3">
      <c r="B12" s="52"/>
      <c r="C12" s="52"/>
    </row>
    <row r="13" spans="1:3" ht="22.5" customHeight="1" thickBot="1" x14ac:dyDescent="0.3">
      <c r="B13" s="145" t="s">
        <v>10</v>
      </c>
      <c r="C13" s="146"/>
    </row>
    <row r="14" spans="1:3" ht="22.5" customHeight="1" x14ac:dyDescent="0.25">
      <c r="B14" s="18" t="s">
        <v>13</v>
      </c>
      <c r="C14" s="130">
        <f>+C6-C5</f>
        <v>0</v>
      </c>
    </row>
    <row r="15" spans="1:3" ht="22.5" customHeight="1" x14ac:dyDescent="0.25">
      <c r="B15" s="18" t="s">
        <v>14</v>
      </c>
      <c r="C15" s="131">
        <f>+C7-C6</f>
        <v>1564364.62</v>
      </c>
    </row>
    <row r="16" spans="1:3" ht="22.5" customHeight="1" x14ac:dyDescent="0.25">
      <c r="B16" s="18" t="s">
        <v>15</v>
      </c>
      <c r="C16" s="132">
        <f>+C8-C7</f>
        <v>-70753.089999999851</v>
      </c>
    </row>
    <row r="17" spans="1:45" ht="22.5" customHeight="1" x14ac:dyDescent="0.25">
      <c r="B17" s="21" t="s">
        <v>16</v>
      </c>
      <c r="C17" s="125">
        <f>+(C14+C15+C16)/3</f>
        <v>497870.51000000007</v>
      </c>
    </row>
    <row r="18" spans="1:45" s="127" customFormat="1" ht="22.5" customHeight="1" x14ac:dyDescent="0.25">
      <c r="A18" s="116"/>
      <c r="B18" s="18" t="s">
        <v>17</v>
      </c>
      <c r="C18" s="133">
        <f>+C9</f>
        <v>1535070.08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</row>
    <row r="19" spans="1:45" ht="22.5" customHeight="1" thickBot="1" x14ac:dyDescent="0.3">
      <c r="B19" s="18" t="s">
        <v>18</v>
      </c>
      <c r="C19" s="133">
        <f>+C17+C18</f>
        <v>2032940.59</v>
      </c>
      <c r="D19" s="134"/>
    </row>
    <row r="20" spans="1:45" ht="22.5" customHeight="1" thickBot="1" x14ac:dyDescent="0.3">
      <c r="B20" s="24" t="s">
        <v>19</v>
      </c>
      <c r="C20" s="109">
        <v>600000</v>
      </c>
      <c r="D20" s="134"/>
    </row>
    <row r="21" spans="1:45" ht="7.5" customHeight="1" x14ac:dyDescent="0.25">
      <c r="B21" s="52"/>
      <c r="C21" s="52"/>
      <c r="D21" s="134"/>
    </row>
    <row r="22" spans="1:45" ht="7.5" customHeight="1" x14ac:dyDescent="0.25">
      <c r="B22" s="52"/>
      <c r="C22" s="52"/>
    </row>
    <row r="23" spans="1:45" ht="7.5" customHeight="1" x14ac:dyDescent="0.25">
      <c r="B23" s="52"/>
      <c r="C23" s="52"/>
    </row>
    <row r="24" spans="1:45" ht="7.5" customHeight="1" x14ac:dyDescent="0.25">
      <c r="B24" s="52"/>
      <c r="C24" s="52"/>
    </row>
    <row r="25" spans="1:45" ht="7.5" customHeight="1" x14ac:dyDescent="0.25">
      <c r="B25" s="52"/>
      <c r="C25" s="52"/>
    </row>
    <row r="26" spans="1:45" ht="7.5" customHeight="1" x14ac:dyDescent="0.25">
      <c r="B26" s="52"/>
      <c r="C26" s="52"/>
    </row>
    <row r="27" spans="1:45" ht="7.5" customHeight="1" x14ac:dyDescent="0.25">
      <c r="B27" s="52"/>
      <c r="C27" s="52"/>
    </row>
    <row r="28" spans="1:45" ht="7.5" customHeight="1" x14ac:dyDescent="0.25">
      <c r="B28" s="52"/>
      <c r="C28" s="52"/>
    </row>
    <row r="29" spans="1:45" ht="7.5" customHeight="1" x14ac:dyDescent="0.25">
      <c r="B29" s="52"/>
      <c r="C29" s="52"/>
    </row>
    <row r="30" spans="1:45" ht="7.5" customHeight="1" x14ac:dyDescent="0.25">
      <c r="B30" s="52"/>
      <c r="C30" s="52"/>
    </row>
    <row r="31" spans="1:45" ht="7.5" customHeight="1" x14ac:dyDescent="0.25">
      <c r="B31" s="52"/>
      <c r="C31" s="52"/>
    </row>
    <row r="32" spans="1:45" ht="7.5" customHeight="1" x14ac:dyDescent="0.25">
      <c r="B32" s="52"/>
      <c r="C32" s="52"/>
    </row>
    <row r="33" spans="2:3" ht="7.5" customHeight="1" x14ac:dyDescent="0.25">
      <c r="B33" s="52"/>
      <c r="C33" s="52"/>
    </row>
    <row r="34" spans="2:3" ht="7.5" customHeight="1" x14ac:dyDescent="0.25">
      <c r="B34" s="52"/>
      <c r="C34" s="52"/>
    </row>
    <row r="35" spans="2:3" ht="7.5" customHeight="1" x14ac:dyDescent="0.25">
      <c r="B35" s="52"/>
      <c r="C35" s="52"/>
    </row>
    <row r="36" spans="2:3" ht="7.5" customHeight="1" x14ac:dyDescent="0.25">
      <c r="B36" s="52"/>
      <c r="C36" s="52"/>
    </row>
    <row r="37" spans="2:3" ht="7.5" customHeight="1" x14ac:dyDescent="0.25">
      <c r="B37" s="52"/>
      <c r="C37" s="52"/>
    </row>
    <row r="38" spans="2:3" ht="7.5" customHeight="1" x14ac:dyDescent="0.25">
      <c r="B38" s="52"/>
      <c r="C38" s="52"/>
    </row>
    <row r="39" spans="2:3" ht="7.5" customHeight="1" x14ac:dyDescent="0.25">
      <c r="B39" s="52"/>
      <c r="C39" s="52"/>
    </row>
    <row r="40" spans="2:3" ht="7.5" customHeight="1" x14ac:dyDescent="0.25">
      <c r="B40" s="52"/>
      <c r="C40" s="52"/>
    </row>
    <row r="41" spans="2:3" ht="7.5" customHeight="1" x14ac:dyDescent="0.25">
      <c r="B41" s="52"/>
      <c r="C41" s="52"/>
    </row>
    <row r="42" spans="2:3" ht="7.5" customHeight="1" x14ac:dyDescent="0.25">
      <c r="B42" s="52"/>
      <c r="C42" s="52"/>
    </row>
    <row r="43" spans="2:3" ht="7.5" customHeight="1" x14ac:dyDescent="0.25">
      <c r="B43" s="52"/>
      <c r="C43" s="52"/>
    </row>
    <row r="44" spans="2:3" ht="7.5" customHeight="1" x14ac:dyDescent="0.25">
      <c r="B44" s="52"/>
      <c r="C44" s="52"/>
    </row>
    <row r="45" spans="2:3" ht="7.5" customHeight="1" x14ac:dyDescent="0.25">
      <c r="B45" s="52"/>
      <c r="C45" s="52"/>
    </row>
    <row r="46" spans="2:3" ht="7.5" customHeight="1" x14ac:dyDescent="0.25">
      <c r="B46" s="52"/>
      <c r="C46" s="52"/>
    </row>
    <row r="47" spans="2:3" ht="7.5" customHeight="1" x14ac:dyDescent="0.25">
      <c r="B47" s="52"/>
      <c r="C47" s="52"/>
    </row>
    <row r="48" spans="2:3" ht="7.5" customHeight="1" x14ac:dyDescent="0.25">
      <c r="B48" s="52"/>
      <c r="C48" s="52"/>
    </row>
    <row r="49" spans="2:3" ht="7.5" customHeight="1" x14ac:dyDescent="0.25">
      <c r="B49" s="52"/>
      <c r="C49" s="52"/>
    </row>
    <row r="50" spans="2:3" ht="7.5" customHeight="1" x14ac:dyDescent="0.25">
      <c r="B50" s="52"/>
      <c r="C50" s="52"/>
    </row>
    <row r="51" spans="2:3" ht="7.5" customHeight="1" x14ac:dyDescent="0.25">
      <c r="B51" s="52"/>
      <c r="C51" s="52"/>
    </row>
    <row r="52" spans="2:3" ht="7.5" customHeight="1" x14ac:dyDescent="0.25">
      <c r="B52" s="52"/>
      <c r="C52" s="52"/>
    </row>
    <row r="53" spans="2:3" ht="7.5" customHeight="1" x14ac:dyDescent="0.25">
      <c r="B53" s="52"/>
      <c r="C53" s="52"/>
    </row>
    <row r="54" spans="2:3" ht="7.5" customHeight="1" x14ac:dyDescent="0.25">
      <c r="B54" s="52"/>
      <c r="C54" s="52"/>
    </row>
    <row r="55" spans="2:3" ht="7.5" customHeight="1" x14ac:dyDescent="0.25">
      <c r="B55" s="52"/>
      <c r="C55" s="52"/>
    </row>
    <row r="56" spans="2:3" ht="7.5" customHeight="1" x14ac:dyDescent="0.25">
      <c r="B56" s="52"/>
      <c r="C56" s="52"/>
    </row>
    <row r="57" spans="2:3" ht="7.5" customHeight="1" x14ac:dyDescent="0.25">
      <c r="B57" s="52"/>
      <c r="C57" s="52"/>
    </row>
    <row r="58" spans="2:3" ht="7.5" customHeight="1" x14ac:dyDescent="0.25">
      <c r="B58" s="52"/>
      <c r="C58" s="52"/>
    </row>
    <row r="59" spans="2:3" ht="7.5" customHeight="1" x14ac:dyDescent="0.25">
      <c r="B59" s="52"/>
      <c r="C59" s="52"/>
    </row>
    <row r="60" spans="2:3" ht="7.5" customHeight="1" x14ac:dyDescent="0.25">
      <c r="B60" s="52"/>
      <c r="C60" s="52"/>
    </row>
    <row r="61" spans="2:3" ht="7.5" customHeight="1" x14ac:dyDescent="0.25">
      <c r="B61" s="52"/>
      <c r="C61" s="52"/>
    </row>
    <row r="62" spans="2:3" ht="7.5" customHeight="1" x14ac:dyDescent="0.25">
      <c r="B62" s="52"/>
      <c r="C62" s="52"/>
    </row>
    <row r="63" spans="2:3" ht="7.5" customHeight="1" x14ac:dyDescent="0.25">
      <c r="B63" s="52"/>
      <c r="C63" s="52"/>
    </row>
    <row r="64" spans="2:3" ht="7.5" customHeight="1" x14ac:dyDescent="0.25">
      <c r="B64" s="52"/>
      <c r="C64" s="52"/>
    </row>
    <row r="65" spans="2:3" ht="7.5" customHeight="1" x14ac:dyDescent="0.25">
      <c r="B65" s="52"/>
      <c r="C65" s="52"/>
    </row>
    <row r="66" spans="2:3" ht="7.5" customHeight="1" x14ac:dyDescent="0.25">
      <c r="B66" s="52"/>
      <c r="C66" s="52"/>
    </row>
    <row r="67" spans="2:3" ht="7.5" customHeight="1" x14ac:dyDescent="0.25">
      <c r="B67" s="52"/>
      <c r="C67" s="52"/>
    </row>
    <row r="68" spans="2:3" ht="7.5" customHeight="1" x14ac:dyDescent="0.25">
      <c r="B68" s="52"/>
    </row>
    <row r="69" spans="2:3" ht="7.5" customHeight="1" x14ac:dyDescent="0.25">
      <c r="B69" s="52"/>
    </row>
    <row r="70" spans="2:3" ht="7.5" customHeight="1" x14ac:dyDescent="0.25">
      <c r="B70" s="52"/>
    </row>
    <row r="71" spans="2:3" ht="7.5" customHeight="1" x14ac:dyDescent="0.25">
      <c r="B71" s="52"/>
    </row>
    <row r="72" spans="2:3" ht="7.5" customHeight="1" x14ac:dyDescent="0.25">
      <c r="B72" s="52"/>
    </row>
    <row r="73" spans="2:3" ht="7.5" customHeight="1" x14ac:dyDescent="0.25">
      <c r="B73" s="52"/>
    </row>
    <row r="74" spans="2:3" ht="7.5" customHeight="1" x14ac:dyDescent="0.25">
      <c r="B74" s="52"/>
    </row>
    <row r="75" spans="2:3" ht="7.5" customHeight="1" x14ac:dyDescent="0.25">
      <c r="B75" s="52"/>
    </row>
    <row r="76" spans="2:3" ht="7.5" customHeight="1" x14ac:dyDescent="0.25">
      <c r="B76" s="52"/>
    </row>
    <row r="77" spans="2:3" ht="7.5" customHeight="1" x14ac:dyDescent="0.25">
      <c r="B77" s="52"/>
    </row>
    <row r="78" spans="2:3" ht="7.5" customHeight="1" x14ac:dyDescent="0.25">
      <c r="B78" s="52"/>
    </row>
    <row r="79" spans="2:3" ht="7.5" customHeight="1" x14ac:dyDescent="0.25">
      <c r="B79" s="52"/>
    </row>
    <row r="80" spans="2:3" ht="7.5" customHeight="1" x14ac:dyDescent="0.25">
      <c r="B80" s="52"/>
    </row>
    <row r="81" spans="2:2" ht="7.5" customHeight="1" x14ac:dyDescent="0.25">
      <c r="B81" s="52"/>
    </row>
    <row r="82" spans="2:2" ht="7.5" customHeight="1" x14ac:dyDescent="0.25">
      <c r="B82" s="52"/>
    </row>
    <row r="83" spans="2:2" ht="7.5" customHeight="1" x14ac:dyDescent="0.25">
      <c r="B83" s="52"/>
    </row>
    <row r="84" spans="2:2" ht="7.5" customHeight="1" x14ac:dyDescent="0.25">
      <c r="B84" s="52"/>
    </row>
    <row r="85" spans="2:2" ht="7.5" customHeight="1" x14ac:dyDescent="0.25">
      <c r="B85" s="52"/>
    </row>
    <row r="86" spans="2:2" ht="7.5" customHeight="1" x14ac:dyDescent="0.25">
      <c r="B86" s="52"/>
    </row>
    <row r="87" spans="2:2" ht="7.5" customHeight="1" x14ac:dyDescent="0.25">
      <c r="B87" s="52"/>
    </row>
    <row r="88" spans="2:2" ht="7.5" customHeight="1" x14ac:dyDescent="0.25">
      <c r="B88" s="52"/>
    </row>
    <row r="89" spans="2:2" ht="7.5" customHeight="1" x14ac:dyDescent="0.25">
      <c r="B89" s="52"/>
    </row>
    <row r="90" spans="2:2" ht="7.5" customHeight="1" x14ac:dyDescent="0.25">
      <c r="B90" s="52"/>
    </row>
    <row r="91" spans="2:2" ht="7.5" customHeight="1" x14ac:dyDescent="0.25">
      <c r="B91" s="52"/>
    </row>
    <row r="92" spans="2:2" ht="7.5" customHeight="1" x14ac:dyDescent="0.25">
      <c r="B92" s="52"/>
    </row>
    <row r="93" spans="2:2" ht="7.5" customHeight="1" x14ac:dyDescent="0.25">
      <c r="B93" s="52"/>
    </row>
    <row r="94" spans="2:2" ht="7.5" customHeight="1" x14ac:dyDescent="0.25">
      <c r="B94" s="52"/>
    </row>
    <row r="95" spans="2:2" ht="7.5" customHeight="1" x14ac:dyDescent="0.25">
      <c r="B95" s="52"/>
    </row>
    <row r="96" spans="2:2" ht="7.5" customHeight="1" x14ac:dyDescent="0.25">
      <c r="B96" s="52"/>
    </row>
    <row r="97" spans="2:2" ht="7.5" customHeight="1" x14ac:dyDescent="0.25">
      <c r="B97" s="52"/>
    </row>
    <row r="98" spans="2:2" ht="7.5" customHeight="1" x14ac:dyDescent="0.25">
      <c r="B98" s="52"/>
    </row>
    <row r="99" spans="2:2" ht="7.5" customHeight="1" x14ac:dyDescent="0.25">
      <c r="B99" s="52"/>
    </row>
    <row r="100" spans="2:2" ht="7.5" customHeight="1" x14ac:dyDescent="0.25">
      <c r="B100" s="52"/>
    </row>
    <row r="101" spans="2:2" ht="7.5" customHeight="1" x14ac:dyDescent="0.25">
      <c r="B101" s="52"/>
    </row>
    <row r="102" spans="2:2" ht="7.5" customHeight="1" x14ac:dyDescent="0.25">
      <c r="B102" s="52"/>
    </row>
    <row r="103" spans="2:2" ht="7.5" customHeight="1" x14ac:dyDescent="0.25">
      <c r="B103" s="52"/>
    </row>
    <row r="104" spans="2:2" ht="7.5" customHeight="1" x14ac:dyDescent="0.25">
      <c r="B104" s="52"/>
    </row>
    <row r="105" spans="2:2" ht="7.5" customHeight="1" x14ac:dyDescent="0.25">
      <c r="B105" s="52"/>
    </row>
    <row r="106" spans="2:2" ht="7.5" customHeight="1" x14ac:dyDescent="0.25">
      <c r="B106" s="52"/>
    </row>
    <row r="107" spans="2:2" ht="7.5" customHeight="1" x14ac:dyDescent="0.25">
      <c r="B107" s="52"/>
    </row>
    <row r="108" spans="2:2" ht="7.5" customHeight="1" x14ac:dyDescent="0.25">
      <c r="B108" s="52"/>
    </row>
    <row r="109" spans="2:2" ht="7.5" customHeight="1" x14ac:dyDescent="0.25">
      <c r="B109" s="52"/>
    </row>
    <row r="110" spans="2:2" ht="7.5" customHeight="1" x14ac:dyDescent="0.25">
      <c r="B110" s="52"/>
    </row>
    <row r="111" spans="2:2" ht="7.5" customHeight="1" x14ac:dyDescent="0.25">
      <c r="B111" s="52"/>
    </row>
    <row r="112" spans="2:2" ht="7.5" customHeight="1" x14ac:dyDescent="0.25">
      <c r="B112" s="52"/>
    </row>
    <row r="113" spans="2:2" ht="7.5" customHeight="1" x14ac:dyDescent="0.25">
      <c r="B113" s="52"/>
    </row>
    <row r="114" spans="2:2" ht="7.5" customHeight="1" x14ac:dyDescent="0.25">
      <c r="B114" s="52"/>
    </row>
    <row r="115" spans="2:2" ht="7.5" customHeight="1" x14ac:dyDescent="0.25">
      <c r="B115" s="52"/>
    </row>
    <row r="116" spans="2:2" ht="7.5" customHeight="1" x14ac:dyDescent="0.25">
      <c r="B116" s="52"/>
    </row>
    <row r="117" spans="2:2" ht="7.5" customHeight="1" x14ac:dyDescent="0.25">
      <c r="B117" s="52"/>
    </row>
    <row r="118" spans="2:2" ht="7.5" customHeight="1" x14ac:dyDescent="0.25">
      <c r="B118" s="52"/>
    </row>
    <row r="119" spans="2:2" ht="7.5" customHeight="1" x14ac:dyDescent="0.25">
      <c r="B119" s="52"/>
    </row>
    <row r="120" spans="2:2" ht="7.5" customHeight="1" x14ac:dyDescent="0.25">
      <c r="B120" s="52"/>
    </row>
    <row r="121" spans="2:2" ht="7.5" customHeight="1" x14ac:dyDescent="0.25">
      <c r="B121" s="52"/>
    </row>
    <row r="122" spans="2:2" ht="7.5" customHeight="1" x14ac:dyDescent="0.25">
      <c r="B122" s="52"/>
    </row>
    <row r="123" spans="2:2" ht="7.5" customHeight="1" x14ac:dyDescent="0.25">
      <c r="B123" s="52"/>
    </row>
    <row r="124" spans="2:2" ht="7.5" customHeight="1" x14ac:dyDescent="0.25">
      <c r="B124" s="52"/>
    </row>
    <row r="125" spans="2:2" ht="7.5" customHeight="1" x14ac:dyDescent="0.25">
      <c r="B125" s="52"/>
    </row>
    <row r="126" spans="2:2" ht="7.5" customHeight="1" x14ac:dyDescent="0.25">
      <c r="B126" s="52"/>
    </row>
    <row r="127" spans="2:2" ht="7.5" customHeight="1" x14ac:dyDescent="0.25">
      <c r="B127" s="52"/>
    </row>
    <row r="128" spans="2:2" ht="7.5" customHeight="1" x14ac:dyDescent="0.25">
      <c r="B128" s="52"/>
    </row>
    <row r="129" spans="2:2" ht="7.5" customHeight="1" x14ac:dyDescent="0.25">
      <c r="B129" s="52"/>
    </row>
    <row r="130" spans="2:2" ht="7.5" customHeight="1" x14ac:dyDescent="0.25">
      <c r="B130" s="52"/>
    </row>
    <row r="131" spans="2:2" ht="7.5" customHeight="1" x14ac:dyDescent="0.25">
      <c r="B131" s="52"/>
    </row>
    <row r="132" spans="2:2" ht="7.5" customHeight="1" x14ac:dyDescent="0.25">
      <c r="B132" s="52"/>
    </row>
    <row r="133" spans="2:2" ht="7.5" customHeight="1" x14ac:dyDescent="0.25">
      <c r="B133" s="52"/>
    </row>
    <row r="134" spans="2:2" ht="7.5" customHeight="1" x14ac:dyDescent="0.25">
      <c r="B134" s="52"/>
    </row>
    <row r="135" spans="2:2" ht="7.5" customHeight="1" x14ac:dyDescent="0.25">
      <c r="B135" s="52"/>
    </row>
    <row r="136" spans="2:2" ht="7.5" customHeight="1" x14ac:dyDescent="0.25">
      <c r="B136" s="52"/>
    </row>
    <row r="137" spans="2:2" ht="7.5" customHeight="1" x14ac:dyDescent="0.25">
      <c r="B137" s="52"/>
    </row>
    <row r="138" spans="2:2" ht="7.5" customHeight="1" x14ac:dyDescent="0.25">
      <c r="B138" s="52"/>
    </row>
    <row r="139" spans="2:2" ht="7.5" customHeight="1" x14ac:dyDescent="0.25">
      <c r="B139" s="52"/>
    </row>
    <row r="140" spans="2:2" ht="7.5" customHeight="1" x14ac:dyDescent="0.25">
      <c r="B140" s="52"/>
    </row>
    <row r="141" spans="2:2" ht="7.5" customHeight="1" x14ac:dyDescent="0.25">
      <c r="B141" s="52"/>
    </row>
    <row r="142" spans="2:2" ht="7.5" customHeight="1" x14ac:dyDescent="0.25">
      <c r="B142" s="52"/>
    </row>
    <row r="143" spans="2:2" ht="7.5" customHeight="1" x14ac:dyDescent="0.25">
      <c r="B143" s="52"/>
    </row>
    <row r="144" spans="2:2" ht="7.5" customHeight="1" x14ac:dyDescent="0.25">
      <c r="B144" s="52"/>
    </row>
    <row r="145" spans="2:2" ht="7.5" customHeight="1" x14ac:dyDescent="0.25">
      <c r="B145" s="52"/>
    </row>
    <row r="146" spans="2:2" ht="7.5" customHeight="1" x14ac:dyDescent="0.25">
      <c r="B146" s="52"/>
    </row>
    <row r="147" spans="2:2" ht="7.5" customHeight="1" x14ac:dyDescent="0.25">
      <c r="B147" s="52"/>
    </row>
    <row r="148" spans="2:2" ht="7.5" customHeight="1" x14ac:dyDescent="0.25">
      <c r="B148" s="52"/>
    </row>
    <row r="149" spans="2:2" ht="7.5" customHeight="1" x14ac:dyDescent="0.25">
      <c r="B149" s="52"/>
    </row>
    <row r="150" spans="2:2" ht="7.5" customHeight="1" x14ac:dyDescent="0.25">
      <c r="B150" s="52"/>
    </row>
    <row r="151" spans="2:2" ht="7.5" customHeight="1" x14ac:dyDescent="0.25">
      <c r="B151" s="52"/>
    </row>
    <row r="152" spans="2:2" ht="7.5" customHeight="1" x14ac:dyDescent="0.25">
      <c r="B152" s="52"/>
    </row>
    <row r="153" spans="2:2" ht="7.5" customHeight="1" x14ac:dyDescent="0.25">
      <c r="B153" s="52"/>
    </row>
    <row r="154" spans="2:2" ht="7.5" customHeight="1" x14ac:dyDescent="0.25">
      <c r="B154" s="52"/>
    </row>
    <row r="155" spans="2:2" ht="7.5" customHeight="1" x14ac:dyDescent="0.25">
      <c r="B155" s="52"/>
    </row>
    <row r="156" spans="2:2" ht="7.5" customHeight="1" x14ac:dyDescent="0.25">
      <c r="B156" s="52"/>
    </row>
    <row r="157" spans="2:2" ht="7.5" customHeight="1" x14ac:dyDescent="0.25">
      <c r="B157" s="52"/>
    </row>
    <row r="158" spans="2:2" ht="7.5" customHeight="1" x14ac:dyDescent="0.25">
      <c r="B158" s="52"/>
    </row>
    <row r="159" spans="2:2" ht="7.5" customHeight="1" x14ac:dyDescent="0.25">
      <c r="B159" s="52"/>
    </row>
    <row r="160" spans="2:2" ht="7.5" customHeight="1" x14ac:dyDescent="0.25">
      <c r="B160" s="52"/>
    </row>
    <row r="161" spans="2:2" ht="7.5" customHeight="1" x14ac:dyDescent="0.25">
      <c r="B161" s="52"/>
    </row>
    <row r="162" spans="2:2" ht="7.5" customHeight="1" x14ac:dyDescent="0.25">
      <c r="B162" s="52"/>
    </row>
    <row r="163" spans="2:2" ht="7.5" customHeight="1" x14ac:dyDescent="0.25">
      <c r="B163" s="52"/>
    </row>
    <row r="164" spans="2:2" ht="7.5" customHeight="1" x14ac:dyDescent="0.25">
      <c r="B164" s="52"/>
    </row>
    <row r="165" spans="2:2" ht="7.5" customHeight="1" x14ac:dyDescent="0.25">
      <c r="B165" s="52"/>
    </row>
    <row r="166" spans="2:2" ht="7.5" customHeight="1" x14ac:dyDescent="0.25">
      <c r="B166" s="52"/>
    </row>
    <row r="167" spans="2:2" ht="7.5" customHeight="1" x14ac:dyDescent="0.25">
      <c r="B167" s="52"/>
    </row>
    <row r="168" spans="2:2" ht="7.5" customHeight="1" x14ac:dyDescent="0.25">
      <c r="B168" s="52"/>
    </row>
    <row r="169" spans="2:2" ht="7.5" customHeight="1" x14ac:dyDescent="0.25">
      <c r="B169" s="52"/>
    </row>
    <row r="170" spans="2:2" ht="7.5" customHeight="1" x14ac:dyDescent="0.25">
      <c r="B170" s="52"/>
    </row>
    <row r="171" spans="2:2" ht="7.5" customHeight="1" x14ac:dyDescent="0.25">
      <c r="B171" s="52"/>
    </row>
    <row r="172" spans="2:2" ht="7.5" customHeight="1" x14ac:dyDescent="0.25">
      <c r="B172" s="52"/>
    </row>
    <row r="173" spans="2:2" ht="7.5" customHeight="1" x14ac:dyDescent="0.25">
      <c r="B173" s="52"/>
    </row>
    <row r="174" spans="2:2" ht="7.5" customHeight="1" x14ac:dyDescent="0.25">
      <c r="B174" s="52"/>
    </row>
    <row r="175" spans="2:2" ht="7.5" customHeight="1" x14ac:dyDescent="0.25">
      <c r="B175" s="52"/>
    </row>
    <row r="176" spans="2:2" ht="7.5" customHeight="1" x14ac:dyDescent="0.25">
      <c r="B176" s="52"/>
    </row>
    <row r="177" spans="2:2" ht="7.5" customHeight="1" x14ac:dyDescent="0.25">
      <c r="B177" s="52"/>
    </row>
    <row r="178" spans="2:2" ht="7.5" customHeight="1" x14ac:dyDescent="0.25">
      <c r="B178" s="52"/>
    </row>
    <row r="179" spans="2:2" ht="7.5" customHeight="1" x14ac:dyDescent="0.25">
      <c r="B179" s="52"/>
    </row>
    <row r="180" spans="2:2" ht="7.5" customHeight="1" x14ac:dyDescent="0.25">
      <c r="B180" s="52"/>
    </row>
    <row r="181" spans="2:2" ht="7.5" customHeight="1" x14ac:dyDescent="0.25">
      <c r="B181" s="52"/>
    </row>
    <row r="182" spans="2:2" ht="7.5" customHeight="1" x14ac:dyDescent="0.25">
      <c r="B182" s="52"/>
    </row>
    <row r="183" spans="2:2" ht="7.5" customHeight="1" x14ac:dyDescent="0.25">
      <c r="B183" s="52"/>
    </row>
    <row r="184" spans="2:2" ht="7.5" customHeight="1" x14ac:dyDescent="0.25">
      <c r="B184" s="52"/>
    </row>
    <row r="185" spans="2:2" ht="7.5" customHeight="1" x14ac:dyDescent="0.25">
      <c r="B185" s="52"/>
    </row>
    <row r="186" spans="2:2" ht="7.5" customHeight="1" x14ac:dyDescent="0.25">
      <c r="B186" s="52"/>
    </row>
    <row r="187" spans="2:2" ht="7.5" customHeight="1" x14ac:dyDescent="0.25">
      <c r="B187" s="52"/>
    </row>
    <row r="188" spans="2:2" ht="7.5" customHeight="1" x14ac:dyDescent="0.25">
      <c r="B188" s="52"/>
    </row>
    <row r="189" spans="2:2" ht="7.5" customHeight="1" x14ac:dyDescent="0.25">
      <c r="B189" s="52"/>
    </row>
    <row r="190" spans="2:2" ht="7.5" customHeight="1" x14ac:dyDescent="0.25">
      <c r="B190" s="52"/>
    </row>
    <row r="191" spans="2:2" ht="7.5" customHeight="1" x14ac:dyDescent="0.25">
      <c r="B191" s="52"/>
    </row>
    <row r="192" spans="2:2" ht="7.5" customHeight="1" x14ac:dyDescent="0.25">
      <c r="B192" s="52"/>
    </row>
    <row r="193" spans="2:2" ht="7.5" customHeight="1" x14ac:dyDescent="0.25">
      <c r="B193" s="52"/>
    </row>
    <row r="194" spans="2:2" ht="7.5" customHeight="1" x14ac:dyDescent="0.25">
      <c r="B194" s="52"/>
    </row>
    <row r="195" spans="2:2" ht="7.5" customHeight="1" x14ac:dyDescent="0.25">
      <c r="B195" s="52"/>
    </row>
    <row r="196" spans="2:2" ht="7.5" customHeight="1" x14ac:dyDescent="0.25">
      <c r="B196" s="52"/>
    </row>
  </sheetData>
  <mergeCells count="3">
    <mergeCell ref="B2:C2"/>
    <mergeCell ref="B4:C4"/>
    <mergeCell ref="B13:C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6"/>
  <sheetViews>
    <sheetView workbookViewId="0">
      <selection activeCell="E20" sqref="E20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20.85546875" style="53" bestFit="1" customWidth="1"/>
    <col min="4" max="4" width="11.7109375" style="52" bestFit="1" customWidth="1"/>
    <col min="5" max="6" width="11.5703125" style="52" bestFit="1" customWidth="1"/>
    <col min="7" max="45" width="11.42578125" style="52"/>
    <col min="46" max="257" width="11.42578125" style="53"/>
    <col min="258" max="258" width="51.140625" style="53" customWidth="1"/>
    <col min="259" max="259" width="20.85546875" style="53" bestFit="1" customWidth="1"/>
    <col min="260" max="260" width="11.7109375" style="53" bestFit="1" customWidth="1"/>
    <col min="261" max="262" width="11.5703125" style="53" bestFit="1" customWidth="1"/>
    <col min="263" max="513" width="11.42578125" style="53"/>
    <col min="514" max="514" width="51.140625" style="53" customWidth="1"/>
    <col min="515" max="515" width="20.85546875" style="53" bestFit="1" customWidth="1"/>
    <col min="516" max="516" width="11.7109375" style="53" bestFit="1" customWidth="1"/>
    <col min="517" max="518" width="11.5703125" style="53" bestFit="1" customWidth="1"/>
    <col min="519" max="769" width="11.42578125" style="53"/>
    <col min="770" max="770" width="51.140625" style="53" customWidth="1"/>
    <col min="771" max="771" width="20.85546875" style="53" bestFit="1" customWidth="1"/>
    <col min="772" max="772" width="11.7109375" style="53" bestFit="1" customWidth="1"/>
    <col min="773" max="774" width="11.5703125" style="53" bestFit="1" customWidth="1"/>
    <col min="775" max="1025" width="11.42578125" style="53"/>
    <col min="1026" max="1026" width="51.140625" style="53" customWidth="1"/>
    <col min="1027" max="1027" width="20.85546875" style="53" bestFit="1" customWidth="1"/>
    <col min="1028" max="1028" width="11.7109375" style="53" bestFit="1" customWidth="1"/>
    <col min="1029" max="1030" width="11.5703125" style="53" bestFit="1" customWidth="1"/>
    <col min="1031" max="1281" width="11.42578125" style="53"/>
    <col min="1282" max="1282" width="51.140625" style="53" customWidth="1"/>
    <col min="1283" max="1283" width="20.85546875" style="53" bestFit="1" customWidth="1"/>
    <col min="1284" max="1284" width="11.7109375" style="53" bestFit="1" customWidth="1"/>
    <col min="1285" max="1286" width="11.5703125" style="53" bestFit="1" customWidth="1"/>
    <col min="1287" max="1537" width="11.42578125" style="53"/>
    <col min="1538" max="1538" width="51.140625" style="53" customWidth="1"/>
    <col min="1539" max="1539" width="20.85546875" style="53" bestFit="1" customWidth="1"/>
    <col min="1540" max="1540" width="11.7109375" style="53" bestFit="1" customWidth="1"/>
    <col min="1541" max="1542" width="11.5703125" style="53" bestFit="1" customWidth="1"/>
    <col min="1543" max="1793" width="11.42578125" style="53"/>
    <col min="1794" max="1794" width="51.140625" style="53" customWidth="1"/>
    <col min="1795" max="1795" width="20.85546875" style="53" bestFit="1" customWidth="1"/>
    <col min="1796" max="1796" width="11.7109375" style="53" bestFit="1" customWidth="1"/>
    <col min="1797" max="1798" width="11.5703125" style="53" bestFit="1" customWidth="1"/>
    <col min="1799" max="2049" width="11.42578125" style="53"/>
    <col min="2050" max="2050" width="51.140625" style="53" customWidth="1"/>
    <col min="2051" max="2051" width="20.85546875" style="53" bestFit="1" customWidth="1"/>
    <col min="2052" max="2052" width="11.7109375" style="53" bestFit="1" customWidth="1"/>
    <col min="2053" max="2054" width="11.5703125" style="53" bestFit="1" customWidth="1"/>
    <col min="2055" max="2305" width="11.42578125" style="53"/>
    <col min="2306" max="2306" width="51.140625" style="53" customWidth="1"/>
    <col min="2307" max="2307" width="20.85546875" style="53" bestFit="1" customWidth="1"/>
    <col min="2308" max="2308" width="11.7109375" style="53" bestFit="1" customWidth="1"/>
    <col min="2309" max="2310" width="11.5703125" style="53" bestFit="1" customWidth="1"/>
    <col min="2311" max="2561" width="11.42578125" style="53"/>
    <col min="2562" max="2562" width="51.140625" style="53" customWidth="1"/>
    <col min="2563" max="2563" width="20.85546875" style="53" bestFit="1" customWidth="1"/>
    <col min="2564" max="2564" width="11.7109375" style="53" bestFit="1" customWidth="1"/>
    <col min="2565" max="2566" width="11.5703125" style="53" bestFit="1" customWidth="1"/>
    <col min="2567" max="2817" width="11.42578125" style="53"/>
    <col min="2818" max="2818" width="51.140625" style="53" customWidth="1"/>
    <col min="2819" max="2819" width="20.85546875" style="53" bestFit="1" customWidth="1"/>
    <col min="2820" max="2820" width="11.7109375" style="53" bestFit="1" customWidth="1"/>
    <col min="2821" max="2822" width="11.5703125" style="53" bestFit="1" customWidth="1"/>
    <col min="2823" max="3073" width="11.42578125" style="53"/>
    <col min="3074" max="3074" width="51.140625" style="53" customWidth="1"/>
    <col min="3075" max="3075" width="20.85546875" style="53" bestFit="1" customWidth="1"/>
    <col min="3076" max="3076" width="11.7109375" style="53" bestFit="1" customWidth="1"/>
    <col min="3077" max="3078" width="11.5703125" style="53" bestFit="1" customWidth="1"/>
    <col min="3079" max="3329" width="11.42578125" style="53"/>
    <col min="3330" max="3330" width="51.140625" style="53" customWidth="1"/>
    <col min="3331" max="3331" width="20.85546875" style="53" bestFit="1" customWidth="1"/>
    <col min="3332" max="3332" width="11.7109375" style="53" bestFit="1" customWidth="1"/>
    <col min="3333" max="3334" width="11.5703125" style="53" bestFit="1" customWidth="1"/>
    <col min="3335" max="3585" width="11.42578125" style="53"/>
    <col min="3586" max="3586" width="51.140625" style="53" customWidth="1"/>
    <col min="3587" max="3587" width="20.85546875" style="53" bestFit="1" customWidth="1"/>
    <col min="3588" max="3588" width="11.7109375" style="53" bestFit="1" customWidth="1"/>
    <col min="3589" max="3590" width="11.5703125" style="53" bestFit="1" customWidth="1"/>
    <col min="3591" max="3841" width="11.42578125" style="53"/>
    <col min="3842" max="3842" width="51.140625" style="53" customWidth="1"/>
    <col min="3843" max="3843" width="20.85546875" style="53" bestFit="1" customWidth="1"/>
    <col min="3844" max="3844" width="11.7109375" style="53" bestFit="1" customWidth="1"/>
    <col min="3845" max="3846" width="11.5703125" style="53" bestFit="1" customWidth="1"/>
    <col min="3847" max="4097" width="11.42578125" style="53"/>
    <col min="4098" max="4098" width="51.140625" style="53" customWidth="1"/>
    <col min="4099" max="4099" width="20.85546875" style="53" bestFit="1" customWidth="1"/>
    <col min="4100" max="4100" width="11.7109375" style="53" bestFit="1" customWidth="1"/>
    <col min="4101" max="4102" width="11.5703125" style="53" bestFit="1" customWidth="1"/>
    <col min="4103" max="4353" width="11.42578125" style="53"/>
    <col min="4354" max="4354" width="51.140625" style="53" customWidth="1"/>
    <col min="4355" max="4355" width="20.85546875" style="53" bestFit="1" customWidth="1"/>
    <col min="4356" max="4356" width="11.7109375" style="53" bestFit="1" customWidth="1"/>
    <col min="4357" max="4358" width="11.5703125" style="53" bestFit="1" customWidth="1"/>
    <col min="4359" max="4609" width="11.42578125" style="53"/>
    <col min="4610" max="4610" width="51.140625" style="53" customWidth="1"/>
    <col min="4611" max="4611" width="20.85546875" style="53" bestFit="1" customWidth="1"/>
    <col min="4612" max="4612" width="11.7109375" style="53" bestFit="1" customWidth="1"/>
    <col min="4613" max="4614" width="11.5703125" style="53" bestFit="1" customWidth="1"/>
    <col min="4615" max="4865" width="11.42578125" style="53"/>
    <col min="4866" max="4866" width="51.140625" style="53" customWidth="1"/>
    <col min="4867" max="4867" width="20.85546875" style="53" bestFit="1" customWidth="1"/>
    <col min="4868" max="4868" width="11.7109375" style="53" bestFit="1" customWidth="1"/>
    <col min="4869" max="4870" width="11.5703125" style="53" bestFit="1" customWidth="1"/>
    <col min="4871" max="5121" width="11.42578125" style="53"/>
    <col min="5122" max="5122" width="51.140625" style="53" customWidth="1"/>
    <col min="5123" max="5123" width="20.85546875" style="53" bestFit="1" customWidth="1"/>
    <col min="5124" max="5124" width="11.7109375" style="53" bestFit="1" customWidth="1"/>
    <col min="5125" max="5126" width="11.5703125" style="53" bestFit="1" customWidth="1"/>
    <col min="5127" max="5377" width="11.42578125" style="53"/>
    <col min="5378" max="5378" width="51.140625" style="53" customWidth="1"/>
    <col min="5379" max="5379" width="20.85546875" style="53" bestFit="1" customWidth="1"/>
    <col min="5380" max="5380" width="11.7109375" style="53" bestFit="1" customWidth="1"/>
    <col min="5381" max="5382" width="11.5703125" style="53" bestFit="1" customWidth="1"/>
    <col min="5383" max="5633" width="11.42578125" style="53"/>
    <col min="5634" max="5634" width="51.140625" style="53" customWidth="1"/>
    <col min="5635" max="5635" width="20.85546875" style="53" bestFit="1" customWidth="1"/>
    <col min="5636" max="5636" width="11.7109375" style="53" bestFit="1" customWidth="1"/>
    <col min="5637" max="5638" width="11.5703125" style="53" bestFit="1" customWidth="1"/>
    <col min="5639" max="5889" width="11.42578125" style="53"/>
    <col min="5890" max="5890" width="51.140625" style="53" customWidth="1"/>
    <col min="5891" max="5891" width="20.85546875" style="53" bestFit="1" customWidth="1"/>
    <col min="5892" max="5892" width="11.7109375" style="53" bestFit="1" customWidth="1"/>
    <col min="5893" max="5894" width="11.5703125" style="53" bestFit="1" customWidth="1"/>
    <col min="5895" max="6145" width="11.42578125" style="53"/>
    <col min="6146" max="6146" width="51.140625" style="53" customWidth="1"/>
    <col min="6147" max="6147" width="20.85546875" style="53" bestFit="1" customWidth="1"/>
    <col min="6148" max="6148" width="11.7109375" style="53" bestFit="1" customWidth="1"/>
    <col min="6149" max="6150" width="11.5703125" style="53" bestFit="1" customWidth="1"/>
    <col min="6151" max="6401" width="11.42578125" style="53"/>
    <col min="6402" max="6402" width="51.140625" style="53" customWidth="1"/>
    <col min="6403" max="6403" width="20.85546875" style="53" bestFit="1" customWidth="1"/>
    <col min="6404" max="6404" width="11.7109375" style="53" bestFit="1" customWidth="1"/>
    <col min="6405" max="6406" width="11.5703125" style="53" bestFit="1" customWidth="1"/>
    <col min="6407" max="6657" width="11.42578125" style="53"/>
    <col min="6658" max="6658" width="51.140625" style="53" customWidth="1"/>
    <col min="6659" max="6659" width="20.85546875" style="53" bestFit="1" customWidth="1"/>
    <col min="6660" max="6660" width="11.7109375" style="53" bestFit="1" customWidth="1"/>
    <col min="6661" max="6662" width="11.5703125" style="53" bestFit="1" customWidth="1"/>
    <col min="6663" max="6913" width="11.42578125" style="53"/>
    <col min="6914" max="6914" width="51.140625" style="53" customWidth="1"/>
    <col min="6915" max="6915" width="20.85546875" style="53" bestFit="1" customWidth="1"/>
    <col min="6916" max="6916" width="11.7109375" style="53" bestFit="1" customWidth="1"/>
    <col min="6917" max="6918" width="11.5703125" style="53" bestFit="1" customWidth="1"/>
    <col min="6919" max="7169" width="11.42578125" style="53"/>
    <col min="7170" max="7170" width="51.140625" style="53" customWidth="1"/>
    <col min="7171" max="7171" width="20.85546875" style="53" bestFit="1" customWidth="1"/>
    <col min="7172" max="7172" width="11.7109375" style="53" bestFit="1" customWidth="1"/>
    <col min="7173" max="7174" width="11.5703125" style="53" bestFit="1" customWidth="1"/>
    <col min="7175" max="7425" width="11.42578125" style="53"/>
    <col min="7426" max="7426" width="51.140625" style="53" customWidth="1"/>
    <col min="7427" max="7427" width="20.85546875" style="53" bestFit="1" customWidth="1"/>
    <col min="7428" max="7428" width="11.7109375" style="53" bestFit="1" customWidth="1"/>
    <col min="7429" max="7430" width="11.5703125" style="53" bestFit="1" customWidth="1"/>
    <col min="7431" max="7681" width="11.42578125" style="53"/>
    <col min="7682" max="7682" width="51.140625" style="53" customWidth="1"/>
    <col min="7683" max="7683" width="20.85546875" style="53" bestFit="1" customWidth="1"/>
    <col min="7684" max="7684" width="11.7109375" style="53" bestFit="1" customWidth="1"/>
    <col min="7685" max="7686" width="11.5703125" style="53" bestFit="1" customWidth="1"/>
    <col min="7687" max="7937" width="11.42578125" style="53"/>
    <col min="7938" max="7938" width="51.140625" style="53" customWidth="1"/>
    <col min="7939" max="7939" width="20.85546875" style="53" bestFit="1" customWidth="1"/>
    <col min="7940" max="7940" width="11.7109375" style="53" bestFit="1" customWidth="1"/>
    <col min="7941" max="7942" width="11.5703125" style="53" bestFit="1" customWidth="1"/>
    <col min="7943" max="8193" width="11.42578125" style="53"/>
    <col min="8194" max="8194" width="51.140625" style="53" customWidth="1"/>
    <col min="8195" max="8195" width="20.85546875" style="53" bestFit="1" customWidth="1"/>
    <col min="8196" max="8196" width="11.7109375" style="53" bestFit="1" customWidth="1"/>
    <col min="8197" max="8198" width="11.5703125" style="53" bestFit="1" customWidth="1"/>
    <col min="8199" max="8449" width="11.42578125" style="53"/>
    <col min="8450" max="8450" width="51.140625" style="53" customWidth="1"/>
    <col min="8451" max="8451" width="20.85546875" style="53" bestFit="1" customWidth="1"/>
    <col min="8452" max="8452" width="11.7109375" style="53" bestFit="1" customWidth="1"/>
    <col min="8453" max="8454" width="11.5703125" style="53" bestFit="1" customWidth="1"/>
    <col min="8455" max="8705" width="11.42578125" style="53"/>
    <col min="8706" max="8706" width="51.140625" style="53" customWidth="1"/>
    <col min="8707" max="8707" width="20.85546875" style="53" bestFit="1" customWidth="1"/>
    <col min="8708" max="8708" width="11.7109375" style="53" bestFit="1" customWidth="1"/>
    <col min="8709" max="8710" width="11.5703125" style="53" bestFit="1" customWidth="1"/>
    <col min="8711" max="8961" width="11.42578125" style="53"/>
    <col min="8962" max="8962" width="51.140625" style="53" customWidth="1"/>
    <col min="8963" max="8963" width="20.85546875" style="53" bestFit="1" customWidth="1"/>
    <col min="8964" max="8964" width="11.7109375" style="53" bestFit="1" customWidth="1"/>
    <col min="8965" max="8966" width="11.5703125" style="53" bestFit="1" customWidth="1"/>
    <col min="8967" max="9217" width="11.42578125" style="53"/>
    <col min="9218" max="9218" width="51.140625" style="53" customWidth="1"/>
    <col min="9219" max="9219" width="20.85546875" style="53" bestFit="1" customWidth="1"/>
    <col min="9220" max="9220" width="11.7109375" style="53" bestFit="1" customWidth="1"/>
    <col min="9221" max="9222" width="11.5703125" style="53" bestFit="1" customWidth="1"/>
    <col min="9223" max="9473" width="11.42578125" style="53"/>
    <col min="9474" max="9474" width="51.140625" style="53" customWidth="1"/>
    <col min="9475" max="9475" width="20.85546875" style="53" bestFit="1" customWidth="1"/>
    <col min="9476" max="9476" width="11.7109375" style="53" bestFit="1" customWidth="1"/>
    <col min="9477" max="9478" width="11.5703125" style="53" bestFit="1" customWidth="1"/>
    <col min="9479" max="9729" width="11.42578125" style="53"/>
    <col min="9730" max="9730" width="51.140625" style="53" customWidth="1"/>
    <col min="9731" max="9731" width="20.85546875" style="53" bestFit="1" customWidth="1"/>
    <col min="9732" max="9732" width="11.7109375" style="53" bestFit="1" customWidth="1"/>
    <col min="9733" max="9734" width="11.5703125" style="53" bestFit="1" customWidth="1"/>
    <col min="9735" max="9985" width="11.42578125" style="53"/>
    <col min="9986" max="9986" width="51.140625" style="53" customWidth="1"/>
    <col min="9987" max="9987" width="20.85546875" style="53" bestFit="1" customWidth="1"/>
    <col min="9988" max="9988" width="11.7109375" style="53" bestFit="1" customWidth="1"/>
    <col min="9989" max="9990" width="11.5703125" style="53" bestFit="1" customWidth="1"/>
    <col min="9991" max="10241" width="11.42578125" style="53"/>
    <col min="10242" max="10242" width="51.140625" style="53" customWidth="1"/>
    <col min="10243" max="10243" width="20.85546875" style="53" bestFit="1" customWidth="1"/>
    <col min="10244" max="10244" width="11.7109375" style="53" bestFit="1" customWidth="1"/>
    <col min="10245" max="10246" width="11.5703125" style="53" bestFit="1" customWidth="1"/>
    <col min="10247" max="10497" width="11.42578125" style="53"/>
    <col min="10498" max="10498" width="51.140625" style="53" customWidth="1"/>
    <col min="10499" max="10499" width="20.85546875" style="53" bestFit="1" customWidth="1"/>
    <col min="10500" max="10500" width="11.7109375" style="53" bestFit="1" customWidth="1"/>
    <col min="10501" max="10502" width="11.5703125" style="53" bestFit="1" customWidth="1"/>
    <col min="10503" max="10753" width="11.42578125" style="53"/>
    <col min="10754" max="10754" width="51.140625" style="53" customWidth="1"/>
    <col min="10755" max="10755" width="20.85546875" style="53" bestFit="1" customWidth="1"/>
    <col min="10756" max="10756" width="11.7109375" style="53" bestFit="1" customWidth="1"/>
    <col min="10757" max="10758" width="11.5703125" style="53" bestFit="1" customWidth="1"/>
    <col min="10759" max="11009" width="11.42578125" style="53"/>
    <col min="11010" max="11010" width="51.140625" style="53" customWidth="1"/>
    <col min="11011" max="11011" width="20.85546875" style="53" bestFit="1" customWidth="1"/>
    <col min="11012" max="11012" width="11.7109375" style="53" bestFit="1" customWidth="1"/>
    <col min="11013" max="11014" width="11.5703125" style="53" bestFit="1" customWidth="1"/>
    <col min="11015" max="11265" width="11.42578125" style="53"/>
    <col min="11266" max="11266" width="51.140625" style="53" customWidth="1"/>
    <col min="11267" max="11267" width="20.85546875" style="53" bestFit="1" customWidth="1"/>
    <col min="11268" max="11268" width="11.7109375" style="53" bestFit="1" customWidth="1"/>
    <col min="11269" max="11270" width="11.5703125" style="53" bestFit="1" customWidth="1"/>
    <col min="11271" max="11521" width="11.42578125" style="53"/>
    <col min="11522" max="11522" width="51.140625" style="53" customWidth="1"/>
    <col min="11523" max="11523" width="20.85546875" style="53" bestFit="1" customWidth="1"/>
    <col min="11524" max="11524" width="11.7109375" style="53" bestFit="1" customWidth="1"/>
    <col min="11525" max="11526" width="11.5703125" style="53" bestFit="1" customWidth="1"/>
    <col min="11527" max="11777" width="11.42578125" style="53"/>
    <col min="11778" max="11778" width="51.140625" style="53" customWidth="1"/>
    <col min="11779" max="11779" width="20.85546875" style="53" bestFit="1" customWidth="1"/>
    <col min="11780" max="11780" width="11.7109375" style="53" bestFit="1" customWidth="1"/>
    <col min="11781" max="11782" width="11.5703125" style="53" bestFit="1" customWidth="1"/>
    <col min="11783" max="12033" width="11.42578125" style="53"/>
    <col min="12034" max="12034" width="51.140625" style="53" customWidth="1"/>
    <col min="12035" max="12035" width="20.85546875" style="53" bestFit="1" customWidth="1"/>
    <col min="12036" max="12036" width="11.7109375" style="53" bestFit="1" customWidth="1"/>
    <col min="12037" max="12038" width="11.5703125" style="53" bestFit="1" customWidth="1"/>
    <col min="12039" max="12289" width="11.42578125" style="53"/>
    <col min="12290" max="12290" width="51.140625" style="53" customWidth="1"/>
    <col min="12291" max="12291" width="20.85546875" style="53" bestFit="1" customWidth="1"/>
    <col min="12292" max="12292" width="11.7109375" style="53" bestFit="1" customWidth="1"/>
    <col min="12293" max="12294" width="11.5703125" style="53" bestFit="1" customWidth="1"/>
    <col min="12295" max="12545" width="11.42578125" style="53"/>
    <col min="12546" max="12546" width="51.140625" style="53" customWidth="1"/>
    <col min="12547" max="12547" width="20.85546875" style="53" bestFit="1" customWidth="1"/>
    <col min="12548" max="12548" width="11.7109375" style="53" bestFit="1" customWidth="1"/>
    <col min="12549" max="12550" width="11.5703125" style="53" bestFit="1" customWidth="1"/>
    <col min="12551" max="12801" width="11.42578125" style="53"/>
    <col min="12802" max="12802" width="51.140625" style="53" customWidth="1"/>
    <col min="12803" max="12803" width="20.85546875" style="53" bestFit="1" customWidth="1"/>
    <col min="12804" max="12804" width="11.7109375" style="53" bestFit="1" customWidth="1"/>
    <col min="12805" max="12806" width="11.5703125" style="53" bestFit="1" customWidth="1"/>
    <col min="12807" max="13057" width="11.42578125" style="53"/>
    <col min="13058" max="13058" width="51.140625" style="53" customWidth="1"/>
    <col min="13059" max="13059" width="20.85546875" style="53" bestFit="1" customWidth="1"/>
    <col min="13060" max="13060" width="11.7109375" style="53" bestFit="1" customWidth="1"/>
    <col min="13061" max="13062" width="11.5703125" style="53" bestFit="1" customWidth="1"/>
    <col min="13063" max="13313" width="11.42578125" style="53"/>
    <col min="13314" max="13314" width="51.140625" style="53" customWidth="1"/>
    <col min="13315" max="13315" width="20.85546875" style="53" bestFit="1" customWidth="1"/>
    <col min="13316" max="13316" width="11.7109375" style="53" bestFit="1" customWidth="1"/>
    <col min="13317" max="13318" width="11.5703125" style="53" bestFit="1" customWidth="1"/>
    <col min="13319" max="13569" width="11.42578125" style="53"/>
    <col min="13570" max="13570" width="51.140625" style="53" customWidth="1"/>
    <col min="13571" max="13571" width="20.85546875" style="53" bestFit="1" customWidth="1"/>
    <col min="13572" max="13572" width="11.7109375" style="53" bestFit="1" customWidth="1"/>
    <col min="13573" max="13574" width="11.5703125" style="53" bestFit="1" customWidth="1"/>
    <col min="13575" max="13825" width="11.42578125" style="53"/>
    <col min="13826" max="13826" width="51.140625" style="53" customWidth="1"/>
    <col min="13827" max="13827" width="20.85546875" style="53" bestFit="1" customWidth="1"/>
    <col min="13828" max="13828" width="11.7109375" style="53" bestFit="1" customWidth="1"/>
    <col min="13829" max="13830" width="11.5703125" style="53" bestFit="1" customWidth="1"/>
    <col min="13831" max="14081" width="11.42578125" style="53"/>
    <col min="14082" max="14082" width="51.140625" style="53" customWidth="1"/>
    <col min="14083" max="14083" width="20.85546875" style="53" bestFit="1" customWidth="1"/>
    <col min="14084" max="14084" width="11.7109375" style="53" bestFit="1" customWidth="1"/>
    <col min="14085" max="14086" width="11.5703125" style="53" bestFit="1" customWidth="1"/>
    <col min="14087" max="14337" width="11.42578125" style="53"/>
    <col min="14338" max="14338" width="51.140625" style="53" customWidth="1"/>
    <col min="14339" max="14339" width="20.85546875" style="53" bestFit="1" customWidth="1"/>
    <col min="14340" max="14340" width="11.7109375" style="53" bestFit="1" customWidth="1"/>
    <col min="14341" max="14342" width="11.5703125" style="53" bestFit="1" customWidth="1"/>
    <col min="14343" max="14593" width="11.42578125" style="53"/>
    <col min="14594" max="14594" width="51.140625" style="53" customWidth="1"/>
    <col min="14595" max="14595" width="20.85546875" style="53" bestFit="1" customWidth="1"/>
    <col min="14596" max="14596" width="11.7109375" style="53" bestFit="1" customWidth="1"/>
    <col min="14597" max="14598" width="11.5703125" style="53" bestFit="1" customWidth="1"/>
    <col min="14599" max="14849" width="11.42578125" style="53"/>
    <col min="14850" max="14850" width="51.140625" style="53" customWidth="1"/>
    <col min="14851" max="14851" width="20.85546875" style="53" bestFit="1" customWidth="1"/>
    <col min="14852" max="14852" width="11.7109375" style="53" bestFit="1" customWidth="1"/>
    <col min="14853" max="14854" width="11.5703125" style="53" bestFit="1" customWidth="1"/>
    <col min="14855" max="15105" width="11.42578125" style="53"/>
    <col min="15106" max="15106" width="51.140625" style="53" customWidth="1"/>
    <col min="15107" max="15107" width="20.85546875" style="53" bestFit="1" customWidth="1"/>
    <col min="15108" max="15108" width="11.7109375" style="53" bestFit="1" customWidth="1"/>
    <col min="15109" max="15110" width="11.5703125" style="53" bestFit="1" customWidth="1"/>
    <col min="15111" max="15361" width="11.42578125" style="53"/>
    <col min="15362" max="15362" width="51.140625" style="53" customWidth="1"/>
    <col min="15363" max="15363" width="20.85546875" style="53" bestFit="1" customWidth="1"/>
    <col min="15364" max="15364" width="11.7109375" style="53" bestFit="1" customWidth="1"/>
    <col min="15365" max="15366" width="11.5703125" style="53" bestFit="1" customWidth="1"/>
    <col min="15367" max="15617" width="11.42578125" style="53"/>
    <col min="15618" max="15618" width="51.140625" style="53" customWidth="1"/>
    <col min="15619" max="15619" width="20.85546875" style="53" bestFit="1" customWidth="1"/>
    <col min="15620" max="15620" width="11.7109375" style="53" bestFit="1" customWidth="1"/>
    <col min="15621" max="15622" width="11.5703125" style="53" bestFit="1" customWidth="1"/>
    <col min="15623" max="15873" width="11.42578125" style="53"/>
    <col min="15874" max="15874" width="51.140625" style="53" customWidth="1"/>
    <col min="15875" max="15875" width="20.85546875" style="53" bestFit="1" customWidth="1"/>
    <col min="15876" max="15876" width="11.7109375" style="53" bestFit="1" customWidth="1"/>
    <col min="15877" max="15878" width="11.5703125" style="53" bestFit="1" customWidth="1"/>
    <col min="15879" max="16129" width="11.42578125" style="53"/>
    <col min="16130" max="16130" width="51.140625" style="53" customWidth="1"/>
    <col min="16131" max="16131" width="20.85546875" style="53" bestFit="1" customWidth="1"/>
    <col min="16132" max="16132" width="11.7109375" style="53" bestFit="1" customWidth="1"/>
    <col min="16133" max="16134" width="11.5703125" style="53" bestFit="1" customWidth="1"/>
    <col min="16135" max="16384" width="11.42578125" style="53"/>
  </cols>
  <sheetData>
    <row r="1" spans="1:3" ht="22.5" customHeight="1" x14ac:dyDescent="0.25"/>
    <row r="2" spans="1:3" ht="22.5" customHeight="1" x14ac:dyDescent="0.25">
      <c r="B2" s="154" t="s">
        <v>20</v>
      </c>
      <c r="C2" s="154"/>
    </row>
    <row r="3" spans="1:3" ht="22.5" customHeight="1" thickBot="1" x14ac:dyDescent="0.3">
      <c r="B3" s="52"/>
      <c r="C3" s="52"/>
    </row>
    <row r="4" spans="1:3" ht="23.25" customHeight="1" x14ac:dyDescent="0.25">
      <c r="B4" s="145" t="s">
        <v>58</v>
      </c>
      <c r="C4" s="146"/>
    </row>
    <row r="5" spans="1:3" ht="22.5" customHeight="1" x14ac:dyDescent="0.25">
      <c r="B5" s="25" t="s">
        <v>4</v>
      </c>
      <c r="C5" s="77">
        <f>+[14]RECAUDACIÓN!E21</f>
        <v>0</v>
      </c>
    </row>
    <row r="6" spans="1:3" ht="22.5" customHeight="1" x14ac:dyDescent="0.25">
      <c r="B6" s="4" t="s">
        <v>5</v>
      </c>
      <c r="C6" s="5">
        <f>+[14]RECAUDACIÓN!F21</f>
        <v>0</v>
      </c>
    </row>
    <row r="7" spans="1:3" ht="22.5" customHeight="1" x14ac:dyDescent="0.25">
      <c r="B7" s="4" t="s">
        <v>6</v>
      </c>
      <c r="C7" s="5">
        <f>+[14]RECAUDACIÓN!G21</f>
        <v>614009</v>
      </c>
    </row>
    <row r="8" spans="1:3" ht="22.5" customHeight="1" x14ac:dyDescent="0.25">
      <c r="B8" s="4" t="s">
        <v>7</v>
      </c>
      <c r="C8" s="5">
        <f>+[14]RECAUDACIÓN!I21</f>
        <v>785578.78000000014</v>
      </c>
    </row>
    <row r="9" spans="1:3" ht="22.5" customHeight="1" x14ac:dyDescent="0.25">
      <c r="B9" s="10" t="s">
        <v>8</v>
      </c>
      <c r="C9" s="11">
        <f>[14]RECAUDACIÓN!L23</f>
        <v>453263.44</v>
      </c>
    </row>
    <row r="10" spans="1:3" ht="22.5" customHeight="1" thickBot="1" x14ac:dyDescent="0.3">
      <c r="B10" s="14"/>
      <c r="C10" s="52"/>
    </row>
    <row r="11" spans="1:3" ht="22.5" customHeight="1" thickBot="1" x14ac:dyDescent="0.3">
      <c r="A11" s="129"/>
      <c r="B11" s="16" t="s">
        <v>9</v>
      </c>
      <c r="C11" s="102">
        <f>+C9</f>
        <v>453263.44</v>
      </c>
    </row>
    <row r="12" spans="1:3" ht="22.5" customHeight="1" thickBot="1" x14ac:dyDescent="0.3">
      <c r="B12" s="52"/>
      <c r="C12" s="52"/>
    </row>
    <row r="13" spans="1:3" ht="22.5" customHeight="1" thickBot="1" x14ac:dyDescent="0.3">
      <c r="B13" s="145" t="s">
        <v>10</v>
      </c>
      <c r="C13" s="146"/>
    </row>
    <row r="14" spans="1:3" ht="22.5" customHeight="1" x14ac:dyDescent="0.25">
      <c r="B14" s="18" t="s">
        <v>13</v>
      </c>
      <c r="C14" s="130">
        <f>+C7-C6</f>
        <v>614009</v>
      </c>
    </row>
    <row r="15" spans="1:3" ht="22.5" customHeight="1" x14ac:dyDescent="0.25">
      <c r="B15" s="18" t="s">
        <v>14</v>
      </c>
      <c r="C15" s="131">
        <f>+C8-C7</f>
        <v>171569.78000000014</v>
      </c>
    </row>
    <row r="16" spans="1:3" ht="22.5" customHeight="1" x14ac:dyDescent="0.25">
      <c r="B16" s="18" t="s">
        <v>15</v>
      </c>
      <c r="C16" s="132">
        <f>+C9-C8</f>
        <v>-332315.34000000014</v>
      </c>
    </row>
    <row r="17" spans="1:45" ht="22.5" customHeight="1" x14ac:dyDescent="0.25">
      <c r="B17" s="21" t="s">
        <v>16</v>
      </c>
      <c r="C17" s="125">
        <f>+(C14+C15+C16)/3</f>
        <v>151087.81333333332</v>
      </c>
    </row>
    <row r="18" spans="1:45" s="127" customFormat="1" ht="22.5" customHeight="1" x14ac:dyDescent="0.25">
      <c r="A18" s="116"/>
      <c r="B18" s="18" t="s">
        <v>17</v>
      </c>
      <c r="C18" s="133">
        <f>+C9</f>
        <v>453263.44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</row>
    <row r="19" spans="1:45" ht="22.5" customHeight="1" thickBot="1" x14ac:dyDescent="0.3">
      <c r="B19" s="18" t="s">
        <v>18</v>
      </c>
      <c r="C19" s="133">
        <f>+C17+C18</f>
        <v>604351.2533333333</v>
      </c>
      <c r="D19" s="134"/>
    </row>
    <row r="20" spans="1:45" ht="22.5" customHeight="1" thickBot="1" x14ac:dyDescent="0.3">
      <c r="B20" s="24" t="s">
        <v>19</v>
      </c>
      <c r="C20" s="109">
        <v>100000</v>
      </c>
      <c r="D20" s="134"/>
    </row>
    <row r="21" spans="1:45" ht="7.5" customHeight="1" x14ac:dyDescent="0.25">
      <c r="B21" s="52"/>
      <c r="C21" s="52"/>
      <c r="D21" s="134"/>
    </row>
    <row r="22" spans="1:45" ht="7.5" customHeight="1" x14ac:dyDescent="0.25">
      <c r="B22" s="52"/>
      <c r="C22" s="52"/>
    </row>
    <row r="23" spans="1:45" ht="7.5" customHeight="1" x14ac:dyDescent="0.25">
      <c r="B23" s="52"/>
      <c r="C23" s="52"/>
    </row>
    <row r="24" spans="1:45" ht="7.5" customHeight="1" x14ac:dyDescent="0.25">
      <c r="B24" s="52"/>
      <c r="C24" s="52"/>
    </row>
    <row r="25" spans="1:45" ht="7.5" customHeight="1" x14ac:dyDescent="0.25">
      <c r="B25" s="52"/>
      <c r="C25" s="52"/>
    </row>
    <row r="26" spans="1:45" ht="7.5" customHeight="1" x14ac:dyDescent="0.25">
      <c r="B26" s="52"/>
      <c r="C26" s="52"/>
    </row>
    <row r="27" spans="1:45" ht="7.5" customHeight="1" x14ac:dyDescent="0.25">
      <c r="B27" s="52"/>
      <c r="C27" s="52"/>
    </row>
    <row r="28" spans="1:45" ht="7.5" customHeight="1" x14ac:dyDescent="0.25">
      <c r="B28" s="52"/>
      <c r="C28" s="52"/>
    </row>
    <row r="29" spans="1:45" ht="7.5" customHeight="1" x14ac:dyDescent="0.25">
      <c r="B29" s="52"/>
      <c r="C29" s="52"/>
    </row>
    <row r="30" spans="1:45" ht="7.5" customHeight="1" x14ac:dyDescent="0.25">
      <c r="B30" s="52"/>
      <c r="C30" s="52"/>
    </row>
    <row r="31" spans="1:45" ht="7.5" customHeight="1" x14ac:dyDescent="0.25">
      <c r="B31" s="52"/>
      <c r="C31" s="52"/>
    </row>
    <row r="32" spans="1:45" ht="7.5" customHeight="1" x14ac:dyDescent="0.25">
      <c r="B32" s="52"/>
      <c r="C32" s="52"/>
    </row>
    <row r="33" spans="2:3" ht="7.5" customHeight="1" x14ac:dyDescent="0.25">
      <c r="B33" s="52"/>
      <c r="C33" s="52"/>
    </row>
    <row r="34" spans="2:3" ht="7.5" customHeight="1" x14ac:dyDescent="0.25">
      <c r="B34" s="52"/>
      <c r="C34" s="52"/>
    </row>
    <row r="35" spans="2:3" ht="7.5" customHeight="1" x14ac:dyDescent="0.25">
      <c r="B35" s="52"/>
      <c r="C35" s="52"/>
    </row>
    <row r="36" spans="2:3" ht="7.5" customHeight="1" x14ac:dyDescent="0.25">
      <c r="B36" s="52"/>
      <c r="C36" s="52"/>
    </row>
    <row r="37" spans="2:3" ht="7.5" customHeight="1" x14ac:dyDescent="0.25">
      <c r="B37" s="52"/>
      <c r="C37" s="52"/>
    </row>
    <row r="38" spans="2:3" ht="7.5" customHeight="1" x14ac:dyDescent="0.25">
      <c r="B38" s="52"/>
      <c r="C38" s="52"/>
    </row>
    <row r="39" spans="2:3" ht="7.5" customHeight="1" x14ac:dyDescent="0.25">
      <c r="B39" s="52"/>
      <c r="C39" s="52"/>
    </row>
    <row r="40" spans="2:3" ht="7.5" customHeight="1" x14ac:dyDescent="0.25">
      <c r="B40" s="52"/>
      <c r="C40" s="52"/>
    </row>
    <row r="41" spans="2:3" ht="7.5" customHeight="1" x14ac:dyDescent="0.25">
      <c r="B41" s="52"/>
      <c r="C41" s="52"/>
    </row>
    <row r="42" spans="2:3" ht="7.5" customHeight="1" x14ac:dyDescent="0.25">
      <c r="B42" s="52"/>
      <c r="C42" s="52"/>
    </row>
    <row r="43" spans="2:3" ht="7.5" customHeight="1" x14ac:dyDescent="0.25">
      <c r="B43" s="52"/>
      <c r="C43" s="52"/>
    </row>
    <row r="44" spans="2:3" ht="7.5" customHeight="1" x14ac:dyDescent="0.25">
      <c r="B44" s="52"/>
      <c r="C44" s="52"/>
    </row>
    <row r="45" spans="2:3" ht="7.5" customHeight="1" x14ac:dyDescent="0.25">
      <c r="B45" s="52"/>
      <c r="C45" s="52"/>
    </row>
    <row r="46" spans="2:3" ht="7.5" customHeight="1" x14ac:dyDescent="0.25">
      <c r="B46" s="52"/>
      <c r="C46" s="52"/>
    </row>
    <row r="47" spans="2:3" ht="7.5" customHeight="1" x14ac:dyDescent="0.25">
      <c r="B47" s="52"/>
      <c r="C47" s="52"/>
    </row>
    <row r="48" spans="2:3" ht="7.5" customHeight="1" x14ac:dyDescent="0.25">
      <c r="B48" s="52"/>
      <c r="C48" s="52"/>
    </row>
    <row r="49" spans="2:3" ht="7.5" customHeight="1" x14ac:dyDescent="0.25">
      <c r="B49" s="52"/>
      <c r="C49" s="52"/>
    </row>
    <row r="50" spans="2:3" ht="7.5" customHeight="1" x14ac:dyDescent="0.25">
      <c r="B50" s="52"/>
      <c r="C50" s="52"/>
    </row>
    <row r="51" spans="2:3" ht="7.5" customHeight="1" x14ac:dyDescent="0.25">
      <c r="B51" s="52"/>
      <c r="C51" s="52"/>
    </row>
    <row r="52" spans="2:3" ht="7.5" customHeight="1" x14ac:dyDescent="0.25">
      <c r="B52" s="52"/>
      <c r="C52" s="52"/>
    </row>
    <row r="53" spans="2:3" ht="7.5" customHeight="1" x14ac:dyDescent="0.25">
      <c r="B53" s="52"/>
      <c r="C53" s="52"/>
    </row>
    <row r="54" spans="2:3" ht="7.5" customHeight="1" x14ac:dyDescent="0.25">
      <c r="B54" s="52"/>
      <c r="C54" s="52"/>
    </row>
    <row r="55" spans="2:3" ht="7.5" customHeight="1" x14ac:dyDescent="0.25">
      <c r="B55" s="52"/>
      <c r="C55" s="52"/>
    </row>
    <row r="56" spans="2:3" ht="7.5" customHeight="1" x14ac:dyDescent="0.25">
      <c r="B56" s="52"/>
      <c r="C56" s="52"/>
    </row>
    <row r="57" spans="2:3" ht="7.5" customHeight="1" x14ac:dyDescent="0.25">
      <c r="B57" s="52"/>
      <c r="C57" s="52"/>
    </row>
    <row r="58" spans="2:3" ht="7.5" customHeight="1" x14ac:dyDescent="0.25">
      <c r="B58" s="52"/>
      <c r="C58" s="52"/>
    </row>
    <row r="59" spans="2:3" ht="7.5" customHeight="1" x14ac:dyDescent="0.25">
      <c r="B59" s="52"/>
      <c r="C59" s="52"/>
    </row>
    <row r="60" spans="2:3" ht="7.5" customHeight="1" x14ac:dyDescent="0.25">
      <c r="B60" s="52"/>
      <c r="C60" s="52"/>
    </row>
    <row r="61" spans="2:3" ht="7.5" customHeight="1" x14ac:dyDescent="0.25">
      <c r="B61" s="52"/>
      <c r="C61" s="52"/>
    </row>
    <row r="62" spans="2:3" ht="7.5" customHeight="1" x14ac:dyDescent="0.25">
      <c r="B62" s="52"/>
      <c r="C62" s="52"/>
    </row>
    <row r="63" spans="2:3" ht="7.5" customHeight="1" x14ac:dyDescent="0.25">
      <c r="B63" s="52"/>
      <c r="C63" s="52"/>
    </row>
    <row r="64" spans="2:3" ht="7.5" customHeight="1" x14ac:dyDescent="0.25">
      <c r="B64" s="52"/>
      <c r="C64" s="52"/>
    </row>
    <row r="65" spans="2:3" ht="7.5" customHeight="1" x14ac:dyDescent="0.25">
      <c r="B65" s="52"/>
      <c r="C65" s="52"/>
    </row>
    <row r="66" spans="2:3" ht="7.5" customHeight="1" x14ac:dyDescent="0.25">
      <c r="B66" s="52"/>
      <c r="C66" s="52"/>
    </row>
    <row r="67" spans="2:3" ht="7.5" customHeight="1" x14ac:dyDescent="0.25">
      <c r="B67" s="52"/>
      <c r="C67" s="52"/>
    </row>
    <row r="68" spans="2:3" ht="7.5" customHeight="1" x14ac:dyDescent="0.25">
      <c r="B68" s="52"/>
    </row>
    <row r="69" spans="2:3" ht="7.5" customHeight="1" x14ac:dyDescent="0.25">
      <c r="B69" s="52"/>
    </row>
    <row r="70" spans="2:3" ht="7.5" customHeight="1" x14ac:dyDescent="0.25">
      <c r="B70" s="52"/>
    </row>
    <row r="71" spans="2:3" ht="7.5" customHeight="1" x14ac:dyDescent="0.25">
      <c r="B71" s="52"/>
    </row>
    <row r="72" spans="2:3" ht="7.5" customHeight="1" x14ac:dyDescent="0.25">
      <c r="B72" s="52"/>
    </row>
    <row r="73" spans="2:3" ht="7.5" customHeight="1" x14ac:dyDescent="0.25">
      <c r="B73" s="52"/>
    </row>
    <row r="74" spans="2:3" ht="7.5" customHeight="1" x14ac:dyDescent="0.25">
      <c r="B74" s="52"/>
    </row>
    <row r="75" spans="2:3" ht="7.5" customHeight="1" x14ac:dyDescent="0.25">
      <c r="B75" s="52"/>
    </row>
    <row r="76" spans="2:3" ht="7.5" customHeight="1" x14ac:dyDescent="0.25">
      <c r="B76" s="52"/>
    </row>
    <row r="77" spans="2:3" ht="7.5" customHeight="1" x14ac:dyDescent="0.25">
      <c r="B77" s="52"/>
    </row>
    <row r="78" spans="2:3" ht="7.5" customHeight="1" x14ac:dyDescent="0.25">
      <c r="B78" s="52"/>
    </row>
    <row r="79" spans="2:3" ht="7.5" customHeight="1" x14ac:dyDescent="0.25">
      <c r="B79" s="52"/>
    </row>
    <row r="80" spans="2:3" ht="7.5" customHeight="1" x14ac:dyDescent="0.25">
      <c r="B80" s="52"/>
    </row>
    <row r="81" spans="2:2" ht="7.5" customHeight="1" x14ac:dyDescent="0.25">
      <c r="B81" s="52"/>
    </row>
    <row r="82" spans="2:2" ht="7.5" customHeight="1" x14ac:dyDescent="0.25">
      <c r="B82" s="52"/>
    </row>
    <row r="83" spans="2:2" ht="7.5" customHeight="1" x14ac:dyDescent="0.25">
      <c r="B83" s="52"/>
    </row>
    <row r="84" spans="2:2" ht="7.5" customHeight="1" x14ac:dyDescent="0.25">
      <c r="B84" s="52"/>
    </row>
    <row r="85" spans="2:2" ht="7.5" customHeight="1" x14ac:dyDescent="0.25">
      <c r="B85" s="52"/>
    </row>
    <row r="86" spans="2:2" ht="7.5" customHeight="1" x14ac:dyDescent="0.25">
      <c r="B86" s="52"/>
    </row>
    <row r="87" spans="2:2" ht="7.5" customHeight="1" x14ac:dyDescent="0.25">
      <c r="B87" s="52"/>
    </row>
    <row r="88" spans="2:2" ht="7.5" customHeight="1" x14ac:dyDescent="0.25">
      <c r="B88" s="52"/>
    </row>
    <row r="89" spans="2:2" ht="7.5" customHeight="1" x14ac:dyDescent="0.25">
      <c r="B89" s="52"/>
    </row>
    <row r="90" spans="2:2" ht="7.5" customHeight="1" x14ac:dyDescent="0.25">
      <c r="B90" s="52"/>
    </row>
    <row r="91" spans="2:2" ht="7.5" customHeight="1" x14ac:dyDescent="0.25">
      <c r="B91" s="52"/>
    </row>
    <row r="92" spans="2:2" ht="7.5" customHeight="1" x14ac:dyDescent="0.25">
      <c r="B92" s="52"/>
    </row>
    <row r="93" spans="2:2" ht="7.5" customHeight="1" x14ac:dyDescent="0.25">
      <c r="B93" s="52"/>
    </row>
    <row r="94" spans="2:2" ht="7.5" customHeight="1" x14ac:dyDescent="0.25">
      <c r="B94" s="52"/>
    </row>
    <row r="95" spans="2:2" ht="7.5" customHeight="1" x14ac:dyDescent="0.25">
      <c r="B95" s="52"/>
    </row>
    <row r="96" spans="2:2" ht="7.5" customHeight="1" x14ac:dyDescent="0.25">
      <c r="B96" s="52"/>
    </row>
    <row r="97" spans="2:2" ht="7.5" customHeight="1" x14ac:dyDescent="0.25">
      <c r="B97" s="52"/>
    </row>
    <row r="98" spans="2:2" ht="7.5" customHeight="1" x14ac:dyDescent="0.25">
      <c r="B98" s="52"/>
    </row>
    <row r="99" spans="2:2" ht="7.5" customHeight="1" x14ac:dyDescent="0.25">
      <c r="B99" s="52"/>
    </row>
    <row r="100" spans="2:2" ht="7.5" customHeight="1" x14ac:dyDescent="0.25">
      <c r="B100" s="52"/>
    </row>
    <row r="101" spans="2:2" ht="7.5" customHeight="1" x14ac:dyDescent="0.25">
      <c r="B101" s="52"/>
    </row>
    <row r="102" spans="2:2" ht="7.5" customHeight="1" x14ac:dyDescent="0.25">
      <c r="B102" s="52"/>
    </row>
    <row r="103" spans="2:2" ht="7.5" customHeight="1" x14ac:dyDescent="0.25">
      <c r="B103" s="52"/>
    </row>
    <row r="104" spans="2:2" ht="7.5" customHeight="1" x14ac:dyDescent="0.25">
      <c r="B104" s="52"/>
    </row>
    <row r="105" spans="2:2" ht="7.5" customHeight="1" x14ac:dyDescent="0.25">
      <c r="B105" s="52"/>
    </row>
    <row r="106" spans="2:2" ht="7.5" customHeight="1" x14ac:dyDescent="0.25">
      <c r="B106" s="52"/>
    </row>
    <row r="107" spans="2:2" ht="7.5" customHeight="1" x14ac:dyDescent="0.25">
      <c r="B107" s="52"/>
    </row>
    <row r="108" spans="2:2" ht="7.5" customHeight="1" x14ac:dyDescent="0.25">
      <c r="B108" s="52"/>
    </row>
    <row r="109" spans="2:2" ht="7.5" customHeight="1" x14ac:dyDescent="0.25">
      <c r="B109" s="52"/>
    </row>
    <row r="110" spans="2:2" ht="7.5" customHeight="1" x14ac:dyDescent="0.25">
      <c r="B110" s="52"/>
    </row>
    <row r="111" spans="2:2" ht="7.5" customHeight="1" x14ac:dyDescent="0.25">
      <c r="B111" s="52"/>
    </row>
    <row r="112" spans="2:2" ht="7.5" customHeight="1" x14ac:dyDescent="0.25">
      <c r="B112" s="52"/>
    </row>
    <row r="113" spans="2:2" ht="7.5" customHeight="1" x14ac:dyDescent="0.25">
      <c r="B113" s="52"/>
    </row>
    <row r="114" spans="2:2" ht="7.5" customHeight="1" x14ac:dyDescent="0.25">
      <c r="B114" s="52"/>
    </row>
    <row r="115" spans="2:2" ht="7.5" customHeight="1" x14ac:dyDescent="0.25">
      <c r="B115" s="52"/>
    </row>
    <row r="116" spans="2:2" ht="7.5" customHeight="1" x14ac:dyDescent="0.25">
      <c r="B116" s="52"/>
    </row>
    <row r="117" spans="2:2" ht="7.5" customHeight="1" x14ac:dyDescent="0.25">
      <c r="B117" s="52"/>
    </row>
    <row r="118" spans="2:2" ht="7.5" customHeight="1" x14ac:dyDescent="0.25">
      <c r="B118" s="52"/>
    </row>
    <row r="119" spans="2:2" ht="7.5" customHeight="1" x14ac:dyDescent="0.25">
      <c r="B119" s="52"/>
    </row>
    <row r="120" spans="2:2" ht="7.5" customHeight="1" x14ac:dyDescent="0.25">
      <c r="B120" s="52"/>
    </row>
    <row r="121" spans="2:2" ht="7.5" customHeight="1" x14ac:dyDescent="0.25">
      <c r="B121" s="52"/>
    </row>
    <row r="122" spans="2:2" ht="7.5" customHeight="1" x14ac:dyDescent="0.25">
      <c r="B122" s="52"/>
    </row>
    <row r="123" spans="2:2" ht="7.5" customHeight="1" x14ac:dyDescent="0.25">
      <c r="B123" s="52"/>
    </row>
    <row r="124" spans="2:2" ht="7.5" customHeight="1" x14ac:dyDescent="0.25">
      <c r="B124" s="52"/>
    </row>
    <row r="125" spans="2:2" ht="7.5" customHeight="1" x14ac:dyDescent="0.25">
      <c r="B125" s="52"/>
    </row>
    <row r="126" spans="2:2" ht="7.5" customHeight="1" x14ac:dyDescent="0.25">
      <c r="B126" s="52"/>
    </row>
    <row r="127" spans="2:2" ht="7.5" customHeight="1" x14ac:dyDescent="0.25">
      <c r="B127" s="52"/>
    </row>
    <row r="128" spans="2:2" ht="7.5" customHeight="1" x14ac:dyDescent="0.25">
      <c r="B128" s="52"/>
    </row>
    <row r="129" spans="2:2" ht="7.5" customHeight="1" x14ac:dyDescent="0.25">
      <c r="B129" s="52"/>
    </row>
    <row r="130" spans="2:2" ht="7.5" customHeight="1" x14ac:dyDescent="0.25">
      <c r="B130" s="52"/>
    </row>
    <row r="131" spans="2:2" ht="7.5" customHeight="1" x14ac:dyDescent="0.25">
      <c r="B131" s="52"/>
    </row>
    <row r="132" spans="2:2" ht="7.5" customHeight="1" x14ac:dyDescent="0.25">
      <c r="B132" s="52"/>
    </row>
    <row r="133" spans="2:2" ht="7.5" customHeight="1" x14ac:dyDescent="0.25">
      <c r="B133" s="52"/>
    </row>
    <row r="134" spans="2:2" ht="7.5" customHeight="1" x14ac:dyDescent="0.25">
      <c r="B134" s="52"/>
    </row>
    <row r="135" spans="2:2" ht="7.5" customHeight="1" x14ac:dyDescent="0.25">
      <c r="B135" s="52"/>
    </row>
    <row r="136" spans="2:2" ht="7.5" customHeight="1" x14ac:dyDescent="0.25">
      <c r="B136" s="52"/>
    </row>
    <row r="137" spans="2:2" ht="7.5" customHeight="1" x14ac:dyDescent="0.25">
      <c r="B137" s="52"/>
    </row>
    <row r="138" spans="2:2" ht="7.5" customHeight="1" x14ac:dyDescent="0.25">
      <c r="B138" s="52"/>
    </row>
    <row r="139" spans="2:2" ht="7.5" customHeight="1" x14ac:dyDescent="0.25">
      <c r="B139" s="52"/>
    </row>
    <row r="140" spans="2:2" ht="7.5" customHeight="1" x14ac:dyDescent="0.25">
      <c r="B140" s="52"/>
    </row>
    <row r="141" spans="2:2" ht="7.5" customHeight="1" x14ac:dyDescent="0.25">
      <c r="B141" s="52"/>
    </row>
    <row r="142" spans="2:2" ht="7.5" customHeight="1" x14ac:dyDescent="0.25">
      <c r="B142" s="52"/>
    </row>
    <row r="143" spans="2:2" ht="7.5" customHeight="1" x14ac:dyDescent="0.25">
      <c r="B143" s="52"/>
    </row>
    <row r="144" spans="2:2" ht="7.5" customHeight="1" x14ac:dyDescent="0.25">
      <c r="B144" s="52"/>
    </row>
    <row r="145" spans="2:2" ht="7.5" customHeight="1" x14ac:dyDescent="0.25">
      <c r="B145" s="52"/>
    </row>
    <row r="146" spans="2:2" ht="7.5" customHeight="1" x14ac:dyDescent="0.25">
      <c r="B146" s="52"/>
    </row>
    <row r="147" spans="2:2" ht="7.5" customHeight="1" x14ac:dyDescent="0.25">
      <c r="B147" s="52"/>
    </row>
    <row r="148" spans="2:2" ht="7.5" customHeight="1" x14ac:dyDescent="0.25">
      <c r="B148" s="52"/>
    </row>
    <row r="149" spans="2:2" ht="7.5" customHeight="1" x14ac:dyDescent="0.25">
      <c r="B149" s="52"/>
    </row>
    <row r="150" spans="2:2" ht="7.5" customHeight="1" x14ac:dyDescent="0.25">
      <c r="B150" s="52"/>
    </row>
    <row r="151" spans="2:2" ht="7.5" customHeight="1" x14ac:dyDescent="0.25">
      <c r="B151" s="52"/>
    </row>
    <row r="152" spans="2:2" ht="7.5" customHeight="1" x14ac:dyDescent="0.25">
      <c r="B152" s="52"/>
    </row>
    <row r="153" spans="2:2" ht="7.5" customHeight="1" x14ac:dyDescent="0.25">
      <c r="B153" s="52"/>
    </row>
    <row r="154" spans="2:2" ht="7.5" customHeight="1" x14ac:dyDescent="0.25">
      <c r="B154" s="52"/>
    </row>
    <row r="155" spans="2:2" ht="7.5" customHeight="1" x14ac:dyDescent="0.25">
      <c r="B155" s="52"/>
    </row>
    <row r="156" spans="2:2" ht="7.5" customHeight="1" x14ac:dyDescent="0.25">
      <c r="B156" s="52"/>
    </row>
    <row r="157" spans="2:2" ht="7.5" customHeight="1" x14ac:dyDescent="0.25">
      <c r="B157" s="52"/>
    </row>
    <row r="158" spans="2:2" ht="7.5" customHeight="1" x14ac:dyDescent="0.25">
      <c r="B158" s="52"/>
    </row>
    <row r="159" spans="2:2" ht="7.5" customHeight="1" x14ac:dyDescent="0.25">
      <c r="B159" s="52"/>
    </row>
    <row r="160" spans="2:2" ht="7.5" customHeight="1" x14ac:dyDescent="0.25">
      <c r="B160" s="52"/>
    </row>
    <row r="161" spans="2:2" ht="7.5" customHeight="1" x14ac:dyDescent="0.25">
      <c r="B161" s="52"/>
    </row>
    <row r="162" spans="2:2" ht="7.5" customHeight="1" x14ac:dyDescent="0.25">
      <c r="B162" s="52"/>
    </row>
    <row r="163" spans="2:2" ht="7.5" customHeight="1" x14ac:dyDescent="0.25">
      <c r="B163" s="52"/>
    </row>
    <row r="164" spans="2:2" ht="7.5" customHeight="1" x14ac:dyDescent="0.25">
      <c r="B164" s="52"/>
    </row>
    <row r="165" spans="2:2" ht="7.5" customHeight="1" x14ac:dyDescent="0.25">
      <c r="B165" s="52"/>
    </row>
    <row r="166" spans="2:2" ht="7.5" customHeight="1" x14ac:dyDescent="0.25">
      <c r="B166" s="52"/>
    </row>
    <row r="167" spans="2:2" ht="7.5" customHeight="1" x14ac:dyDescent="0.25">
      <c r="B167" s="52"/>
    </row>
    <row r="168" spans="2:2" ht="7.5" customHeight="1" x14ac:dyDescent="0.25">
      <c r="B168" s="52"/>
    </row>
    <row r="169" spans="2:2" ht="7.5" customHeight="1" x14ac:dyDescent="0.25">
      <c r="B169" s="52"/>
    </row>
    <row r="170" spans="2:2" ht="7.5" customHeight="1" x14ac:dyDescent="0.25">
      <c r="B170" s="52"/>
    </row>
    <row r="171" spans="2:2" ht="7.5" customHeight="1" x14ac:dyDescent="0.25">
      <c r="B171" s="52"/>
    </row>
    <row r="172" spans="2:2" ht="7.5" customHeight="1" x14ac:dyDescent="0.25">
      <c r="B172" s="52"/>
    </row>
    <row r="173" spans="2:2" ht="7.5" customHeight="1" x14ac:dyDescent="0.25">
      <c r="B173" s="52"/>
    </row>
    <row r="174" spans="2:2" ht="7.5" customHeight="1" x14ac:dyDescent="0.25">
      <c r="B174" s="52"/>
    </row>
    <row r="175" spans="2:2" ht="7.5" customHeight="1" x14ac:dyDescent="0.25">
      <c r="B175" s="52"/>
    </row>
    <row r="176" spans="2:2" ht="7.5" customHeight="1" x14ac:dyDescent="0.25">
      <c r="B176" s="52"/>
    </row>
    <row r="177" spans="2:2" ht="7.5" customHeight="1" x14ac:dyDescent="0.25">
      <c r="B177" s="52"/>
    </row>
    <row r="178" spans="2:2" ht="7.5" customHeight="1" x14ac:dyDescent="0.25">
      <c r="B178" s="52"/>
    </row>
    <row r="179" spans="2:2" ht="7.5" customHeight="1" x14ac:dyDescent="0.25">
      <c r="B179" s="52"/>
    </row>
    <row r="180" spans="2:2" ht="7.5" customHeight="1" x14ac:dyDescent="0.25">
      <c r="B180" s="52"/>
    </row>
    <row r="181" spans="2:2" ht="7.5" customHeight="1" x14ac:dyDescent="0.25">
      <c r="B181" s="52"/>
    </row>
    <row r="182" spans="2:2" ht="7.5" customHeight="1" x14ac:dyDescent="0.25">
      <c r="B182" s="52"/>
    </row>
    <row r="183" spans="2:2" ht="7.5" customHeight="1" x14ac:dyDescent="0.25">
      <c r="B183" s="52"/>
    </row>
    <row r="184" spans="2:2" ht="7.5" customHeight="1" x14ac:dyDescent="0.25">
      <c r="B184" s="52"/>
    </row>
    <row r="185" spans="2:2" ht="7.5" customHeight="1" x14ac:dyDescent="0.25">
      <c r="B185" s="52"/>
    </row>
    <row r="186" spans="2:2" ht="7.5" customHeight="1" x14ac:dyDescent="0.25">
      <c r="B186" s="52"/>
    </row>
    <row r="187" spans="2:2" ht="7.5" customHeight="1" x14ac:dyDescent="0.25">
      <c r="B187" s="52"/>
    </row>
    <row r="188" spans="2:2" ht="7.5" customHeight="1" x14ac:dyDescent="0.25">
      <c r="B188" s="52"/>
    </row>
    <row r="189" spans="2:2" ht="7.5" customHeight="1" x14ac:dyDescent="0.25">
      <c r="B189" s="52"/>
    </row>
    <row r="190" spans="2:2" ht="7.5" customHeight="1" x14ac:dyDescent="0.25">
      <c r="B190" s="52"/>
    </row>
    <row r="191" spans="2:2" ht="7.5" customHeight="1" x14ac:dyDescent="0.25">
      <c r="B191" s="52"/>
    </row>
    <row r="192" spans="2:2" ht="7.5" customHeight="1" x14ac:dyDescent="0.25">
      <c r="B192" s="52"/>
    </row>
    <row r="193" spans="2:2" ht="7.5" customHeight="1" x14ac:dyDescent="0.25">
      <c r="B193" s="52"/>
    </row>
    <row r="194" spans="2:2" ht="7.5" customHeight="1" x14ac:dyDescent="0.25">
      <c r="B194" s="52"/>
    </row>
    <row r="195" spans="2:2" ht="7.5" customHeight="1" x14ac:dyDescent="0.25">
      <c r="B195" s="52"/>
    </row>
    <row r="196" spans="2:2" ht="7.5" customHeight="1" x14ac:dyDescent="0.25">
      <c r="B196" s="52"/>
    </row>
  </sheetData>
  <mergeCells count="3">
    <mergeCell ref="B2:C2"/>
    <mergeCell ref="B4:C4"/>
    <mergeCell ref="B13:C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7"/>
  <sheetViews>
    <sheetView workbookViewId="0">
      <selection activeCell="B4" sqref="B4:C4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21.85546875" style="53" bestFit="1" customWidth="1"/>
    <col min="4" max="4" width="11.7109375" style="52" bestFit="1" customWidth="1"/>
    <col min="5" max="6" width="11.5703125" style="52" bestFit="1" customWidth="1"/>
    <col min="7" max="45" width="11.42578125" style="52"/>
    <col min="46" max="257" width="11.42578125" style="53"/>
    <col min="258" max="258" width="51.140625" style="53" customWidth="1"/>
    <col min="259" max="259" width="21.85546875" style="53" bestFit="1" customWidth="1"/>
    <col min="260" max="260" width="11.7109375" style="53" bestFit="1" customWidth="1"/>
    <col min="261" max="262" width="11.5703125" style="53" bestFit="1" customWidth="1"/>
    <col min="263" max="513" width="11.42578125" style="53"/>
    <col min="514" max="514" width="51.140625" style="53" customWidth="1"/>
    <col min="515" max="515" width="21.85546875" style="53" bestFit="1" customWidth="1"/>
    <col min="516" max="516" width="11.7109375" style="53" bestFit="1" customWidth="1"/>
    <col min="517" max="518" width="11.5703125" style="53" bestFit="1" customWidth="1"/>
    <col min="519" max="769" width="11.42578125" style="53"/>
    <col min="770" max="770" width="51.140625" style="53" customWidth="1"/>
    <col min="771" max="771" width="21.85546875" style="53" bestFit="1" customWidth="1"/>
    <col min="772" max="772" width="11.7109375" style="53" bestFit="1" customWidth="1"/>
    <col min="773" max="774" width="11.5703125" style="53" bestFit="1" customWidth="1"/>
    <col min="775" max="1025" width="11.42578125" style="53"/>
    <col min="1026" max="1026" width="51.140625" style="53" customWidth="1"/>
    <col min="1027" max="1027" width="21.85546875" style="53" bestFit="1" customWidth="1"/>
    <col min="1028" max="1028" width="11.7109375" style="53" bestFit="1" customWidth="1"/>
    <col min="1029" max="1030" width="11.5703125" style="53" bestFit="1" customWidth="1"/>
    <col min="1031" max="1281" width="11.42578125" style="53"/>
    <col min="1282" max="1282" width="51.140625" style="53" customWidth="1"/>
    <col min="1283" max="1283" width="21.85546875" style="53" bestFit="1" customWidth="1"/>
    <col min="1284" max="1284" width="11.7109375" style="53" bestFit="1" customWidth="1"/>
    <col min="1285" max="1286" width="11.5703125" style="53" bestFit="1" customWidth="1"/>
    <col min="1287" max="1537" width="11.42578125" style="53"/>
    <col min="1538" max="1538" width="51.140625" style="53" customWidth="1"/>
    <col min="1539" max="1539" width="21.85546875" style="53" bestFit="1" customWidth="1"/>
    <col min="1540" max="1540" width="11.7109375" style="53" bestFit="1" customWidth="1"/>
    <col min="1541" max="1542" width="11.5703125" style="53" bestFit="1" customWidth="1"/>
    <col min="1543" max="1793" width="11.42578125" style="53"/>
    <col min="1794" max="1794" width="51.140625" style="53" customWidth="1"/>
    <col min="1795" max="1795" width="21.85546875" style="53" bestFit="1" customWidth="1"/>
    <col min="1796" max="1796" width="11.7109375" style="53" bestFit="1" customWidth="1"/>
    <col min="1797" max="1798" width="11.5703125" style="53" bestFit="1" customWidth="1"/>
    <col min="1799" max="2049" width="11.42578125" style="53"/>
    <col min="2050" max="2050" width="51.140625" style="53" customWidth="1"/>
    <col min="2051" max="2051" width="21.85546875" style="53" bestFit="1" customWidth="1"/>
    <col min="2052" max="2052" width="11.7109375" style="53" bestFit="1" customWidth="1"/>
    <col min="2053" max="2054" width="11.5703125" style="53" bestFit="1" customWidth="1"/>
    <col min="2055" max="2305" width="11.42578125" style="53"/>
    <col min="2306" max="2306" width="51.140625" style="53" customWidth="1"/>
    <col min="2307" max="2307" width="21.85546875" style="53" bestFit="1" customWidth="1"/>
    <col min="2308" max="2308" width="11.7109375" style="53" bestFit="1" customWidth="1"/>
    <col min="2309" max="2310" width="11.5703125" style="53" bestFit="1" customWidth="1"/>
    <col min="2311" max="2561" width="11.42578125" style="53"/>
    <col min="2562" max="2562" width="51.140625" style="53" customWidth="1"/>
    <col min="2563" max="2563" width="21.85546875" style="53" bestFit="1" customWidth="1"/>
    <col min="2564" max="2564" width="11.7109375" style="53" bestFit="1" customWidth="1"/>
    <col min="2565" max="2566" width="11.5703125" style="53" bestFit="1" customWidth="1"/>
    <col min="2567" max="2817" width="11.42578125" style="53"/>
    <col min="2818" max="2818" width="51.140625" style="53" customWidth="1"/>
    <col min="2819" max="2819" width="21.85546875" style="53" bestFit="1" customWidth="1"/>
    <col min="2820" max="2820" width="11.7109375" style="53" bestFit="1" customWidth="1"/>
    <col min="2821" max="2822" width="11.5703125" style="53" bestFit="1" customWidth="1"/>
    <col min="2823" max="3073" width="11.42578125" style="53"/>
    <col min="3074" max="3074" width="51.140625" style="53" customWidth="1"/>
    <col min="3075" max="3075" width="21.85546875" style="53" bestFit="1" customWidth="1"/>
    <col min="3076" max="3076" width="11.7109375" style="53" bestFit="1" customWidth="1"/>
    <col min="3077" max="3078" width="11.5703125" style="53" bestFit="1" customWidth="1"/>
    <col min="3079" max="3329" width="11.42578125" style="53"/>
    <col min="3330" max="3330" width="51.140625" style="53" customWidth="1"/>
    <col min="3331" max="3331" width="21.85546875" style="53" bestFit="1" customWidth="1"/>
    <col min="3332" max="3332" width="11.7109375" style="53" bestFit="1" customWidth="1"/>
    <col min="3333" max="3334" width="11.5703125" style="53" bestFit="1" customWidth="1"/>
    <col min="3335" max="3585" width="11.42578125" style="53"/>
    <col min="3586" max="3586" width="51.140625" style="53" customWidth="1"/>
    <col min="3587" max="3587" width="21.85546875" style="53" bestFit="1" customWidth="1"/>
    <col min="3588" max="3588" width="11.7109375" style="53" bestFit="1" customWidth="1"/>
    <col min="3589" max="3590" width="11.5703125" style="53" bestFit="1" customWidth="1"/>
    <col min="3591" max="3841" width="11.42578125" style="53"/>
    <col min="3842" max="3842" width="51.140625" style="53" customWidth="1"/>
    <col min="3843" max="3843" width="21.85546875" style="53" bestFit="1" customWidth="1"/>
    <col min="3844" max="3844" width="11.7109375" style="53" bestFit="1" customWidth="1"/>
    <col min="3845" max="3846" width="11.5703125" style="53" bestFit="1" customWidth="1"/>
    <col min="3847" max="4097" width="11.42578125" style="53"/>
    <col min="4098" max="4098" width="51.140625" style="53" customWidth="1"/>
    <col min="4099" max="4099" width="21.85546875" style="53" bestFit="1" customWidth="1"/>
    <col min="4100" max="4100" width="11.7109375" style="53" bestFit="1" customWidth="1"/>
    <col min="4101" max="4102" width="11.5703125" style="53" bestFit="1" customWidth="1"/>
    <col min="4103" max="4353" width="11.42578125" style="53"/>
    <col min="4354" max="4354" width="51.140625" style="53" customWidth="1"/>
    <col min="4355" max="4355" width="21.85546875" style="53" bestFit="1" customWidth="1"/>
    <col min="4356" max="4356" width="11.7109375" style="53" bestFit="1" customWidth="1"/>
    <col min="4357" max="4358" width="11.5703125" style="53" bestFit="1" customWidth="1"/>
    <col min="4359" max="4609" width="11.42578125" style="53"/>
    <col min="4610" max="4610" width="51.140625" style="53" customWidth="1"/>
    <col min="4611" max="4611" width="21.85546875" style="53" bestFit="1" customWidth="1"/>
    <col min="4612" max="4612" width="11.7109375" style="53" bestFit="1" customWidth="1"/>
    <col min="4613" max="4614" width="11.5703125" style="53" bestFit="1" customWidth="1"/>
    <col min="4615" max="4865" width="11.42578125" style="53"/>
    <col min="4866" max="4866" width="51.140625" style="53" customWidth="1"/>
    <col min="4867" max="4867" width="21.85546875" style="53" bestFit="1" customWidth="1"/>
    <col min="4868" max="4868" width="11.7109375" style="53" bestFit="1" customWidth="1"/>
    <col min="4869" max="4870" width="11.5703125" style="53" bestFit="1" customWidth="1"/>
    <col min="4871" max="5121" width="11.42578125" style="53"/>
    <col min="5122" max="5122" width="51.140625" style="53" customWidth="1"/>
    <col min="5123" max="5123" width="21.85546875" style="53" bestFit="1" customWidth="1"/>
    <col min="5124" max="5124" width="11.7109375" style="53" bestFit="1" customWidth="1"/>
    <col min="5125" max="5126" width="11.5703125" style="53" bestFit="1" customWidth="1"/>
    <col min="5127" max="5377" width="11.42578125" style="53"/>
    <col min="5378" max="5378" width="51.140625" style="53" customWidth="1"/>
    <col min="5379" max="5379" width="21.85546875" style="53" bestFit="1" customWidth="1"/>
    <col min="5380" max="5380" width="11.7109375" style="53" bestFit="1" customWidth="1"/>
    <col min="5381" max="5382" width="11.5703125" style="53" bestFit="1" customWidth="1"/>
    <col min="5383" max="5633" width="11.42578125" style="53"/>
    <col min="5634" max="5634" width="51.140625" style="53" customWidth="1"/>
    <col min="5635" max="5635" width="21.85546875" style="53" bestFit="1" customWidth="1"/>
    <col min="5636" max="5636" width="11.7109375" style="53" bestFit="1" customWidth="1"/>
    <col min="5637" max="5638" width="11.5703125" style="53" bestFit="1" customWidth="1"/>
    <col min="5639" max="5889" width="11.42578125" style="53"/>
    <col min="5890" max="5890" width="51.140625" style="53" customWidth="1"/>
    <col min="5891" max="5891" width="21.85546875" style="53" bestFit="1" customWidth="1"/>
    <col min="5892" max="5892" width="11.7109375" style="53" bestFit="1" customWidth="1"/>
    <col min="5893" max="5894" width="11.5703125" style="53" bestFit="1" customWidth="1"/>
    <col min="5895" max="6145" width="11.42578125" style="53"/>
    <col min="6146" max="6146" width="51.140625" style="53" customWidth="1"/>
    <col min="6147" max="6147" width="21.85546875" style="53" bestFit="1" customWidth="1"/>
    <col min="6148" max="6148" width="11.7109375" style="53" bestFit="1" customWidth="1"/>
    <col min="6149" max="6150" width="11.5703125" style="53" bestFit="1" customWidth="1"/>
    <col min="6151" max="6401" width="11.42578125" style="53"/>
    <col min="6402" max="6402" width="51.140625" style="53" customWidth="1"/>
    <col min="6403" max="6403" width="21.85546875" style="53" bestFit="1" customWidth="1"/>
    <col min="6404" max="6404" width="11.7109375" style="53" bestFit="1" customWidth="1"/>
    <col min="6405" max="6406" width="11.5703125" style="53" bestFit="1" customWidth="1"/>
    <col min="6407" max="6657" width="11.42578125" style="53"/>
    <col min="6658" max="6658" width="51.140625" style="53" customWidth="1"/>
    <col min="6659" max="6659" width="21.85546875" style="53" bestFit="1" customWidth="1"/>
    <col min="6660" max="6660" width="11.7109375" style="53" bestFit="1" customWidth="1"/>
    <col min="6661" max="6662" width="11.5703125" style="53" bestFit="1" customWidth="1"/>
    <col min="6663" max="6913" width="11.42578125" style="53"/>
    <col min="6914" max="6914" width="51.140625" style="53" customWidth="1"/>
    <col min="6915" max="6915" width="21.85546875" style="53" bestFit="1" customWidth="1"/>
    <col min="6916" max="6916" width="11.7109375" style="53" bestFit="1" customWidth="1"/>
    <col min="6917" max="6918" width="11.5703125" style="53" bestFit="1" customWidth="1"/>
    <col min="6919" max="7169" width="11.42578125" style="53"/>
    <col min="7170" max="7170" width="51.140625" style="53" customWidth="1"/>
    <col min="7171" max="7171" width="21.85546875" style="53" bestFit="1" customWidth="1"/>
    <col min="7172" max="7172" width="11.7109375" style="53" bestFit="1" customWidth="1"/>
    <col min="7173" max="7174" width="11.5703125" style="53" bestFit="1" customWidth="1"/>
    <col min="7175" max="7425" width="11.42578125" style="53"/>
    <col min="7426" max="7426" width="51.140625" style="53" customWidth="1"/>
    <col min="7427" max="7427" width="21.85546875" style="53" bestFit="1" customWidth="1"/>
    <col min="7428" max="7428" width="11.7109375" style="53" bestFit="1" customWidth="1"/>
    <col min="7429" max="7430" width="11.5703125" style="53" bestFit="1" customWidth="1"/>
    <col min="7431" max="7681" width="11.42578125" style="53"/>
    <col min="7682" max="7682" width="51.140625" style="53" customWidth="1"/>
    <col min="7683" max="7683" width="21.85546875" style="53" bestFit="1" customWidth="1"/>
    <col min="7684" max="7684" width="11.7109375" style="53" bestFit="1" customWidth="1"/>
    <col min="7685" max="7686" width="11.5703125" style="53" bestFit="1" customWidth="1"/>
    <col min="7687" max="7937" width="11.42578125" style="53"/>
    <col min="7938" max="7938" width="51.140625" style="53" customWidth="1"/>
    <col min="7939" max="7939" width="21.85546875" style="53" bestFit="1" customWidth="1"/>
    <col min="7940" max="7940" width="11.7109375" style="53" bestFit="1" customWidth="1"/>
    <col min="7941" max="7942" width="11.5703125" style="53" bestFit="1" customWidth="1"/>
    <col min="7943" max="8193" width="11.42578125" style="53"/>
    <col min="8194" max="8194" width="51.140625" style="53" customWidth="1"/>
    <col min="8195" max="8195" width="21.85546875" style="53" bestFit="1" customWidth="1"/>
    <col min="8196" max="8196" width="11.7109375" style="53" bestFit="1" customWidth="1"/>
    <col min="8197" max="8198" width="11.5703125" style="53" bestFit="1" customWidth="1"/>
    <col min="8199" max="8449" width="11.42578125" style="53"/>
    <col min="8450" max="8450" width="51.140625" style="53" customWidth="1"/>
    <col min="8451" max="8451" width="21.85546875" style="53" bestFit="1" customWidth="1"/>
    <col min="8452" max="8452" width="11.7109375" style="53" bestFit="1" customWidth="1"/>
    <col min="8453" max="8454" width="11.5703125" style="53" bestFit="1" customWidth="1"/>
    <col min="8455" max="8705" width="11.42578125" style="53"/>
    <col min="8706" max="8706" width="51.140625" style="53" customWidth="1"/>
    <col min="8707" max="8707" width="21.85546875" style="53" bestFit="1" customWidth="1"/>
    <col min="8708" max="8708" width="11.7109375" style="53" bestFit="1" customWidth="1"/>
    <col min="8709" max="8710" width="11.5703125" style="53" bestFit="1" customWidth="1"/>
    <col min="8711" max="8961" width="11.42578125" style="53"/>
    <col min="8962" max="8962" width="51.140625" style="53" customWidth="1"/>
    <col min="8963" max="8963" width="21.85546875" style="53" bestFit="1" customWidth="1"/>
    <col min="8964" max="8964" width="11.7109375" style="53" bestFit="1" customWidth="1"/>
    <col min="8965" max="8966" width="11.5703125" style="53" bestFit="1" customWidth="1"/>
    <col min="8967" max="9217" width="11.42578125" style="53"/>
    <col min="9218" max="9218" width="51.140625" style="53" customWidth="1"/>
    <col min="9219" max="9219" width="21.85546875" style="53" bestFit="1" customWidth="1"/>
    <col min="9220" max="9220" width="11.7109375" style="53" bestFit="1" customWidth="1"/>
    <col min="9221" max="9222" width="11.5703125" style="53" bestFit="1" customWidth="1"/>
    <col min="9223" max="9473" width="11.42578125" style="53"/>
    <col min="9474" max="9474" width="51.140625" style="53" customWidth="1"/>
    <col min="9475" max="9475" width="21.85546875" style="53" bestFit="1" customWidth="1"/>
    <col min="9476" max="9476" width="11.7109375" style="53" bestFit="1" customWidth="1"/>
    <col min="9477" max="9478" width="11.5703125" style="53" bestFit="1" customWidth="1"/>
    <col min="9479" max="9729" width="11.42578125" style="53"/>
    <col min="9730" max="9730" width="51.140625" style="53" customWidth="1"/>
    <col min="9731" max="9731" width="21.85546875" style="53" bestFit="1" customWidth="1"/>
    <col min="9732" max="9732" width="11.7109375" style="53" bestFit="1" customWidth="1"/>
    <col min="9733" max="9734" width="11.5703125" style="53" bestFit="1" customWidth="1"/>
    <col min="9735" max="9985" width="11.42578125" style="53"/>
    <col min="9986" max="9986" width="51.140625" style="53" customWidth="1"/>
    <col min="9987" max="9987" width="21.85546875" style="53" bestFit="1" customWidth="1"/>
    <col min="9988" max="9988" width="11.7109375" style="53" bestFit="1" customWidth="1"/>
    <col min="9989" max="9990" width="11.5703125" style="53" bestFit="1" customWidth="1"/>
    <col min="9991" max="10241" width="11.42578125" style="53"/>
    <col min="10242" max="10242" width="51.140625" style="53" customWidth="1"/>
    <col min="10243" max="10243" width="21.85546875" style="53" bestFit="1" customWidth="1"/>
    <col min="10244" max="10244" width="11.7109375" style="53" bestFit="1" customWidth="1"/>
    <col min="10245" max="10246" width="11.5703125" style="53" bestFit="1" customWidth="1"/>
    <col min="10247" max="10497" width="11.42578125" style="53"/>
    <col min="10498" max="10498" width="51.140625" style="53" customWidth="1"/>
    <col min="10499" max="10499" width="21.85546875" style="53" bestFit="1" customWidth="1"/>
    <col min="10500" max="10500" width="11.7109375" style="53" bestFit="1" customWidth="1"/>
    <col min="10501" max="10502" width="11.5703125" style="53" bestFit="1" customWidth="1"/>
    <col min="10503" max="10753" width="11.42578125" style="53"/>
    <col min="10754" max="10754" width="51.140625" style="53" customWidth="1"/>
    <col min="10755" max="10755" width="21.85546875" style="53" bestFit="1" customWidth="1"/>
    <col min="10756" max="10756" width="11.7109375" style="53" bestFit="1" customWidth="1"/>
    <col min="10757" max="10758" width="11.5703125" style="53" bestFit="1" customWidth="1"/>
    <col min="10759" max="11009" width="11.42578125" style="53"/>
    <col min="11010" max="11010" width="51.140625" style="53" customWidth="1"/>
    <col min="11011" max="11011" width="21.85546875" style="53" bestFit="1" customWidth="1"/>
    <col min="11012" max="11012" width="11.7109375" style="53" bestFit="1" customWidth="1"/>
    <col min="11013" max="11014" width="11.5703125" style="53" bestFit="1" customWidth="1"/>
    <col min="11015" max="11265" width="11.42578125" style="53"/>
    <col min="11266" max="11266" width="51.140625" style="53" customWidth="1"/>
    <col min="11267" max="11267" width="21.85546875" style="53" bestFit="1" customWidth="1"/>
    <col min="11268" max="11268" width="11.7109375" style="53" bestFit="1" customWidth="1"/>
    <col min="11269" max="11270" width="11.5703125" style="53" bestFit="1" customWidth="1"/>
    <col min="11271" max="11521" width="11.42578125" style="53"/>
    <col min="11522" max="11522" width="51.140625" style="53" customWidth="1"/>
    <col min="11523" max="11523" width="21.85546875" style="53" bestFit="1" customWidth="1"/>
    <col min="11524" max="11524" width="11.7109375" style="53" bestFit="1" customWidth="1"/>
    <col min="11525" max="11526" width="11.5703125" style="53" bestFit="1" customWidth="1"/>
    <col min="11527" max="11777" width="11.42578125" style="53"/>
    <col min="11778" max="11778" width="51.140625" style="53" customWidth="1"/>
    <col min="11779" max="11779" width="21.85546875" style="53" bestFit="1" customWidth="1"/>
    <col min="11780" max="11780" width="11.7109375" style="53" bestFit="1" customWidth="1"/>
    <col min="11781" max="11782" width="11.5703125" style="53" bestFit="1" customWidth="1"/>
    <col min="11783" max="12033" width="11.42578125" style="53"/>
    <col min="12034" max="12034" width="51.140625" style="53" customWidth="1"/>
    <col min="12035" max="12035" width="21.85546875" style="53" bestFit="1" customWidth="1"/>
    <col min="12036" max="12036" width="11.7109375" style="53" bestFit="1" customWidth="1"/>
    <col min="12037" max="12038" width="11.5703125" style="53" bestFit="1" customWidth="1"/>
    <col min="12039" max="12289" width="11.42578125" style="53"/>
    <col min="12290" max="12290" width="51.140625" style="53" customWidth="1"/>
    <col min="12291" max="12291" width="21.85546875" style="53" bestFit="1" customWidth="1"/>
    <col min="12292" max="12292" width="11.7109375" style="53" bestFit="1" customWidth="1"/>
    <col min="12293" max="12294" width="11.5703125" style="53" bestFit="1" customWidth="1"/>
    <col min="12295" max="12545" width="11.42578125" style="53"/>
    <col min="12546" max="12546" width="51.140625" style="53" customWidth="1"/>
    <col min="12547" max="12547" width="21.85546875" style="53" bestFit="1" customWidth="1"/>
    <col min="12548" max="12548" width="11.7109375" style="53" bestFit="1" customWidth="1"/>
    <col min="12549" max="12550" width="11.5703125" style="53" bestFit="1" customWidth="1"/>
    <col min="12551" max="12801" width="11.42578125" style="53"/>
    <col min="12802" max="12802" width="51.140625" style="53" customWidth="1"/>
    <col min="12803" max="12803" width="21.85546875" style="53" bestFit="1" customWidth="1"/>
    <col min="12804" max="12804" width="11.7109375" style="53" bestFit="1" customWidth="1"/>
    <col min="12805" max="12806" width="11.5703125" style="53" bestFit="1" customWidth="1"/>
    <col min="12807" max="13057" width="11.42578125" style="53"/>
    <col min="13058" max="13058" width="51.140625" style="53" customWidth="1"/>
    <col min="13059" max="13059" width="21.85546875" style="53" bestFit="1" customWidth="1"/>
    <col min="13060" max="13060" width="11.7109375" style="53" bestFit="1" customWidth="1"/>
    <col min="13061" max="13062" width="11.5703125" style="53" bestFit="1" customWidth="1"/>
    <col min="13063" max="13313" width="11.42578125" style="53"/>
    <col min="13314" max="13314" width="51.140625" style="53" customWidth="1"/>
    <col min="13315" max="13315" width="21.85546875" style="53" bestFit="1" customWidth="1"/>
    <col min="13316" max="13316" width="11.7109375" style="53" bestFit="1" customWidth="1"/>
    <col min="13317" max="13318" width="11.5703125" style="53" bestFit="1" customWidth="1"/>
    <col min="13319" max="13569" width="11.42578125" style="53"/>
    <col min="13570" max="13570" width="51.140625" style="53" customWidth="1"/>
    <col min="13571" max="13571" width="21.85546875" style="53" bestFit="1" customWidth="1"/>
    <col min="13572" max="13572" width="11.7109375" style="53" bestFit="1" customWidth="1"/>
    <col min="13573" max="13574" width="11.5703125" style="53" bestFit="1" customWidth="1"/>
    <col min="13575" max="13825" width="11.42578125" style="53"/>
    <col min="13826" max="13826" width="51.140625" style="53" customWidth="1"/>
    <col min="13827" max="13827" width="21.85546875" style="53" bestFit="1" customWidth="1"/>
    <col min="13828" max="13828" width="11.7109375" style="53" bestFit="1" customWidth="1"/>
    <col min="13829" max="13830" width="11.5703125" style="53" bestFit="1" customWidth="1"/>
    <col min="13831" max="14081" width="11.42578125" style="53"/>
    <col min="14082" max="14082" width="51.140625" style="53" customWidth="1"/>
    <col min="14083" max="14083" width="21.85546875" style="53" bestFit="1" customWidth="1"/>
    <col min="14084" max="14084" width="11.7109375" style="53" bestFit="1" customWidth="1"/>
    <col min="14085" max="14086" width="11.5703125" style="53" bestFit="1" customWidth="1"/>
    <col min="14087" max="14337" width="11.42578125" style="53"/>
    <col min="14338" max="14338" width="51.140625" style="53" customWidth="1"/>
    <col min="14339" max="14339" width="21.85546875" style="53" bestFit="1" customWidth="1"/>
    <col min="14340" max="14340" width="11.7109375" style="53" bestFit="1" customWidth="1"/>
    <col min="14341" max="14342" width="11.5703125" style="53" bestFit="1" customWidth="1"/>
    <col min="14343" max="14593" width="11.42578125" style="53"/>
    <col min="14594" max="14594" width="51.140625" style="53" customWidth="1"/>
    <col min="14595" max="14595" width="21.85546875" style="53" bestFit="1" customWidth="1"/>
    <col min="14596" max="14596" width="11.7109375" style="53" bestFit="1" customWidth="1"/>
    <col min="14597" max="14598" width="11.5703125" style="53" bestFit="1" customWidth="1"/>
    <col min="14599" max="14849" width="11.42578125" style="53"/>
    <col min="14850" max="14850" width="51.140625" style="53" customWidth="1"/>
    <col min="14851" max="14851" width="21.85546875" style="53" bestFit="1" customWidth="1"/>
    <col min="14852" max="14852" width="11.7109375" style="53" bestFit="1" customWidth="1"/>
    <col min="14853" max="14854" width="11.5703125" style="53" bestFit="1" customWidth="1"/>
    <col min="14855" max="15105" width="11.42578125" style="53"/>
    <col min="15106" max="15106" width="51.140625" style="53" customWidth="1"/>
    <col min="15107" max="15107" width="21.85546875" style="53" bestFit="1" customWidth="1"/>
    <col min="15108" max="15108" width="11.7109375" style="53" bestFit="1" customWidth="1"/>
    <col min="15109" max="15110" width="11.5703125" style="53" bestFit="1" customWidth="1"/>
    <col min="15111" max="15361" width="11.42578125" style="53"/>
    <col min="15362" max="15362" width="51.140625" style="53" customWidth="1"/>
    <col min="15363" max="15363" width="21.85546875" style="53" bestFit="1" customWidth="1"/>
    <col min="15364" max="15364" width="11.7109375" style="53" bestFit="1" customWidth="1"/>
    <col min="15365" max="15366" width="11.5703125" style="53" bestFit="1" customWidth="1"/>
    <col min="15367" max="15617" width="11.42578125" style="53"/>
    <col min="15618" max="15618" width="51.140625" style="53" customWidth="1"/>
    <col min="15619" max="15619" width="21.85546875" style="53" bestFit="1" customWidth="1"/>
    <col min="15620" max="15620" width="11.7109375" style="53" bestFit="1" customWidth="1"/>
    <col min="15621" max="15622" width="11.5703125" style="53" bestFit="1" customWidth="1"/>
    <col min="15623" max="15873" width="11.42578125" style="53"/>
    <col min="15874" max="15874" width="51.140625" style="53" customWidth="1"/>
    <col min="15875" max="15875" width="21.85546875" style="53" bestFit="1" customWidth="1"/>
    <col min="15876" max="15876" width="11.7109375" style="53" bestFit="1" customWidth="1"/>
    <col min="15877" max="15878" width="11.5703125" style="53" bestFit="1" customWidth="1"/>
    <col min="15879" max="16129" width="11.42578125" style="53"/>
    <col min="16130" max="16130" width="51.140625" style="53" customWidth="1"/>
    <col min="16131" max="16131" width="21.85546875" style="53" bestFit="1" customWidth="1"/>
    <col min="16132" max="16132" width="11.7109375" style="53" bestFit="1" customWidth="1"/>
    <col min="16133" max="16134" width="11.5703125" style="53" bestFit="1" customWidth="1"/>
    <col min="16135" max="16384" width="11.42578125" style="53"/>
  </cols>
  <sheetData>
    <row r="1" spans="1:3" ht="22.5" customHeight="1" x14ac:dyDescent="0.25"/>
    <row r="2" spans="1:3" ht="22.5" customHeight="1" x14ac:dyDescent="0.25">
      <c r="B2" s="154" t="s">
        <v>20</v>
      </c>
      <c r="C2" s="154"/>
    </row>
    <row r="3" spans="1:3" ht="22.5" customHeight="1" thickBot="1" x14ac:dyDescent="0.3">
      <c r="B3" s="52"/>
      <c r="C3" s="52"/>
    </row>
    <row r="4" spans="1:3" ht="23.25" customHeight="1" x14ac:dyDescent="0.25">
      <c r="B4" s="145" t="s">
        <v>59</v>
      </c>
      <c r="C4" s="146"/>
    </row>
    <row r="5" spans="1:3" ht="22.5" customHeight="1" x14ac:dyDescent="0.25">
      <c r="B5" s="25" t="s">
        <v>3</v>
      </c>
      <c r="C5" s="135">
        <f>+[15]recaudacion!C16</f>
        <v>3539911.7299999995</v>
      </c>
    </row>
    <row r="6" spans="1:3" ht="22.5" customHeight="1" x14ac:dyDescent="0.25">
      <c r="B6" s="4" t="s">
        <v>4</v>
      </c>
      <c r="C6" s="136">
        <f>+[15]recaudacion!E16</f>
        <v>5448165.0100000007</v>
      </c>
    </row>
    <row r="7" spans="1:3" ht="22.5" customHeight="1" x14ac:dyDescent="0.25">
      <c r="B7" s="4" t="s">
        <v>5</v>
      </c>
      <c r="C7" s="136">
        <f>+[15]recaudacion!H18</f>
        <v>2774516.51</v>
      </c>
    </row>
    <row r="8" spans="1:3" ht="22.5" customHeight="1" x14ac:dyDescent="0.25">
      <c r="B8" s="4" t="s">
        <v>6</v>
      </c>
      <c r="C8" s="136">
        <f>+[15]recaudacion!K16</f>
        <v>2541711.62</v>
      </c>
    </row>
    <row r="9" spans="1:3" ht="22.5" customHeight="1" x14ac:dyDescent="0.25">
      <c r="B9" s="4" t="s">
        <v>7</v>
      </c>
      <c r="C9" s="136">
        <f>+[15]recaudacion!N16</f>
        <v>2454579.3000000007</v>
      </c>
    </row>
    <row r="10" spans="1:3" ht="22.5" customHeight="1" x14ac:dyDescent="0.25">
      <c r="B10" s="10" t="s">
        <v>8</v>
      </c>
      <c r="C10" s="137">
        <f>[15]recaudacion!Q18</f>
        <v>2474783.6800000002</v>
      </c>
    </row>
    <row r="11" spans="1:3" ht="22.5" customHeight="1" thickBot="1" x14ac:dyDescent="0.3">
      <c r="B11" s="14"/>
      <c r="C11" s="52"/>
    </row>
    <row r="12" spans="1:3" ht="22.5" customHeight="1" thickBot="1" x14ac:dyDescent="0.3">
      <c r="A12" s="129"/>
      <c r="B12" s="16" t="s">
        <v>9</v>
      </c>
      <c r="C12" s="102">
        <f>+C10</f>
        <v>2474783.6800000002</v>
      </c>
    </row>
    <row r="13" spans="1:3" ht="22.5" customHeight="1" thickBot="1" x14ac:dyDescent="0.3">
      <c r="B13" s="52"/>
      <c r="C13" s="52"/>
    </row>
    <row r="14" spans="1:3" ht="22.5" customHeight="1" thickBot="1" x14ac:dyDescent="0.3">
      <c r="B14" s="145" t="s">
        <v>10</v>
      </c>
      <c r="C14" s="146"/>
    </row>
    <row r="15" spans="1:3" ht="22.5" customHeight="1" x14ac:dyDescent="0.25">
      <c r="B15" s="18" t="s">
        <v>13</v>
      </c>
      <c r="C15" s="130">
        <f>+C8-C7</f>
        <v>-232804.88999999966</v>
      </c>
    </row>
    <row r="16" spans="1:3" ht="22.5" customHeight="1" x14ac:dyDescent="0.25">
      <c r="B16" s="18" t="s">
        <v>14</v>
      </c>
      <c r="C16" s="131">
        <f>+C9-C8</f>
        <v>-87132.319999999367</v>
      </c>
    </row>
    <row r="17" spans="1:45" ht="22.5" customHeight="1" x14ac:dyDescent="0.25">
      <c r="B17" s="18" t="s">
        <v>15</v>
      </c>
      <c r="C17" s="132">
        <f>+C10-C9</f>
        <v>20204.379999999423</v>
      </c>
    </row>
    <row r="18" spans="1:45" ht="22.5" customHeight="1" x14ac:dyDescent="0.25">
      <c r="B18" s="21" t="s">
        <v>16</v>
      </c>
      <c r="C18" s="125">
        <f>+(C15+C16+C17)/3</f>
        <v>-99910.943333333198</v>
      </c>
    </row>
    <row r="19" spans="1:45" s="127" customFormat="1" ht="22.5" customHeight="1" x14ac:dyDescent="0.25">
      <c r="A19" s="116"/>
      <c r="B19" s="18" t="s">
        <v>17</v>
      </c>
      <c r="C19" s="133">
        <f>+C10</f>
        <v>2474783.6800000002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</row>
    <row r="20" spans="1:45" ht="22.5" customHeight="1" thickBot="1" x14ac:dyDescent="0.3">
      <c r="B20" s="18" t="s">
        <v>18</v>
      </c>
      <c r="C20" s="133">
        <f>+C18+C19</f>
        <v>2374872.7366666668</v>
      </c>
      <c r="D20" s="134"/>
    </row>
    <row r="21" spans="1:45" ht="22.5" customHeight="1" thickBot="1" x14ac:dyDescent="0.3">
      <c r="B21" s="24" t="s">
        <v>19</v>
      </c>
      <c r="C21" s="109">
        <v>1150000</v>
      </c>
      <c r="D21" s="134"/>
    </row>
    <row r="22" spans="1:45" ht="7.5" customHeight="1" x14ac:dyDescent="0.25">
      <c r="B22" s="52"/>
      <c r="C22" s="52"/>
      <c r="D22" s="134"/>
    </row>
    <row r="23" spans="1:45" ht="7.5" customHeight="1" x14ac:dyDescent="0.25">
      <c r="B23" s="52"/>
      <c r="C23" s="52"/>
    </row>
    <row r="24" spans="1:45" ht="7.5" customHeight="1" x14ac:dyDescent="0.25">
      <c r="B24" s="52"/>
      <c r="C24" s="52"/>
    </row>
    <row r="25" spans="1:45" ht="7.5" customHeight="1" x14ac:dyDescent="0.25">
      <c r="B25" s="52"/>
      <c r="C25" s="52"/>
    </row>
    <row r="26" spans="1:45" ht="7.5" customHeight="1" x14ac:dyDescent="0.25">
      <c r="B26" s="52"/>
      <c r="C26" s="52"/>
    </row>
    <row r="27" spans="1:45" ht="7.5" customHeight="1" x14ac:dyDescent="0.25">
      <c r="B27" s="52"/>
      <c r="C27" s="52"/>
    </row>
    <row r="28" spans="1:45" ht="7.5" customHeight="1" x14ac:dyDescent="0.25">
      <c r="B28" s="52"/>
      <c r="C28" s="52"/>
    </row>
    <row r="29" spans="1:45" ht="7.5" customHeight="1" x14ac:dyDescent="0.25">
      <c r="B29" s="52"/>
      <c r="C29" s="52"/>
    </row>
    <row r="30" spans="1:45" ht="7.5" customHeight="1" x14ac:dyDescent="0.25">
      <c r="B30" s="52"/>
      <c r="C30" s="52"/>
    </row>
    <row r="31" spans="1:45" ht="7.5" customHeight="1" x14ac:dyDescent="0.25">
      <c r="B31" s="52"/>
      <c r="C31" s="52"/>
    </row>
    <row r="32" spans="1:45" ht="7.5" customHeight="1" x14ac:dyDescent="0.25">
      <c r="B32" s="52"/>
      <c r="C32" s="52"/>
    </row>
    <row r="33" spans="2:3" ht="7.5" customHeight="1" x14ac:dyDescent="0.25">
      <c r="B33" s="52"/>
      <c r="C33" s="52"/>
    </row>
    <row r="34" spans="2:3" ht="7.5" customHeight="1" x14ac:dyDescent="0.25">
      <c r="B34" s="52"/>
      <c r="C34" s="52"/>
    </row>
    <row r="35" spans="2:3" ht="7.5" customHeight="1" x14ac:dyDescent="0.25">
      <c r="B35" s="52"/>
      <c r="C35" s="52"/>
    </row>
    <row r="36" spans="2:3" ht="7.5" customHeight="1" x14ac:dyDescent="0.25">
      <c r="B36" s="52"/>
      <c r="C36" s="52"/>
    </row>
    <row r="37" spans="2:3" ht="7.5" customHeight="1" x14ac:dyDescent="0.25">
      <c r="B37" s="52"/>
      <c r="C37" s="52"/>
    </row>
    <row r="38" spans="2:3" ht="7.5" customHeight="1" x14ac:dyDescent="0.25">
      <c r="B38" s="52"/>
      <c r="C38" s="52"/>
    </row>
    <row r="39" spans="2:3" ht="7.5" customHeight="1" x14ac:dyDescent="0.25">
      <c r="B39" s="52"/>
      <c r="C39" s="52"/>
    </row>
    <row r="40" spans="2:3" ht="7.5" customHeight="1" x14ac:dyDescent="0.25">
      <c r="B40" s="52"/>
      <c r="C40" s="52"/>
    </row>
    <row r="41" spans="2:3" ht="7.5" customHeight="1" x14ac:dyDescent="0.25">
      <c r="B41" s="52"/>
      <c r="C41" s="52"/>
    </row>
    <row r="42" spans="2:3" ht="7.5" customHeight="1" x14ac:dyDescent="0.25">
      <c r="B42" s="52"/>
      <c r="C42" s="52"/>
    </row>
    <row r="43" spans="2:3" ht="7.5" customHeight="1" x14ac:dyDescent="0.25">
      <c r="B43" s="52"/>
      <c r="C43" s="52"/>
    </row>
    <row r="44" spans="2:3" ht="7.5" customHeight="1" x14ac:dyDescent="0.25">
      <c r="B44" s="52"/>
      <c r="C44" s="52"/>
    </row>
    <row r="45" spans="2:3" ht="7.5" customHeight="1" x14ac:dyDescent="0.25">
      <c r="B45" s="52"/>
      <c r="C45" s="52"/>
    </row>
    <row r="46" spans="2:3" ht="7.5" customHeight="1" x14ac:dyDescent="0.25">
      <c r="B46" s="52"/>
      <c r="C46" s="52"/>
    </row>
    <row r="47" spans="2:3" ht="7.5" customHeight="1" x14ac:dyDescent="0.25">
      <c r="B47" s="52"/>
      <c r="C47" s="52"/>
    </row>
    <row r="48" spans="2:3" ht="7.5" customHeight="1" x14ac:dyDescent="0.25">
      <c r="B48" s="52"/>
      <c r="C48" s="52"/>
    </row>
    <row r="49" spans="2:3" ht="7.5" customHeight="1" x14ac:dyDescent="0.25">
      <c r="B49" s="52"/>
      <c r="C49" s="52"/>
    </row>
    <row r="50" spans="2:3" ht="7.5" customHeight="1" x14ac:dyDescent="0.25">
      <c r="B50" s="52"/>
      <c r="C50" s="52"/>
    </row>
    <row r="51" spans="2:3" ht="7.5" customHeight="1" x14ac:dyDescent="0.25">
      <c r="B51" s="52"/>
      <c r="C51" s="52"/>
    </row>
    <row r="52" spans="2:3" ht="7.5" customHeight="1" x14ac:dyDescent="0.25">
      <c r="B52" s="52"/>
      <c r="C52" s="52"/>
    </row>
    <row r="53" spans="2:3" ht="7.5" customHeight="1" x14ac:dyDescent="0.25">
      <c r="B53" s="52"/>
      <c r="C53" s="52"/>
    </row>
    <row r="54" spans="2:3" ht="7.5" customHeight="1" x14ac:dyDescent="0.25">
      <c r="B54" s="52"/>
      <c r="C54" s="52"/>
    </row>
    <row r="55" spans="2:3" ht="7.5" customHeight="1" x14ac:dyDescent="0.25">
      <c r="B55" s="52"/>
      <c r="C55" s="52"/>
    </row>
    <row r="56" spans="2:3" ht="7.5" customHeight="1" x14ac:dyDescent="0.25">
      <c r="B56" s="52"/>
      <c r="C56" s="52"/>
    </row>
    <row r="57" spans="2:3" ht="7.5" customHeight="1" x14ac:dyDescent="0.25">
      <c r="B57" s="52"/>
      <c r="C57" s="52"/>
    </row>
    <row r="58" spans="2:3" ht="7.5" customHeight="1" x14ac:dyDescent="0.25">
      <c r="B58" s="52"/>
      <c r="C58" s="52"/>
    </row>
    <row r="59" spans="2:3" ht="7.5" customHeight="1" x14ac:dyDescent="0.25">
      <c r="B59" s="52"/>
      <c r="C59" s="52"/>
    </row>
    <row r="60" spans="2:3" ht="7.5" customHeight="1" x14ac:dyDescent="0.25">
      <c r="B60" s="52"/>
      <c r="C60" s="52"/>
    </row>
    <row r="61" spans="2:3" ht="7.5" customHeight="1" x14ac:dyDescent="0.25">
      <c r="B61" s="52"/>
      <c r="C61" s="52"/>
    </row>
    <row r="62" spans="2:3" ht="7.5" customHeight="1" x14ac:dyDescent="0.25">
      <c r="B62" s="52"/>
      <c r="C62" s="52"/>
    </row>
    <row r="63" spans="2:3" ht="7.5" customHeight="1" x14ac:dyDescent="0.25">
      <c r="B63" s="52"/>
      <c r="C63" s="52"/>
    </row>
    <row r="64" spans="2:3" ht="7.5" customHeight="1" x14ac:dyDescent="0.25">
      <c r="B64" s="52"/>
      <c r="C64" s="52"/>
    </row>
    <row r="65" spans="2:3" ht="7.5" customHeight="1" x14ac:dyDescent="0.25">
      <c r="B65" s="52"/>
      <c r="C65" s="52"/>
    </row>
    <row r="66" spans="2:3" ht="7.5" customHeight="1" x14ac:dyDescent="0.25">
      <c r="B66" s="52"/>
      <c r="C66" s="52"/>
    </row>
    <row r="67" spans="2:3" ht="7.5" customHeight="1" x14ac:dyDescent="0.25">
      <c r="B67" s="52"/>
      <c r="C67" s="52"/>
    </row>
    <row r="68" spans="2:3" ht="7.5" customHeight="1" x14ac:dyDescent="0.25">
      <c r="B68" s="52"/>
      <c r="C68" s="52"/>
    </row>
    <row r="69" spans="2:3" ht="7.5" customHeight="1" x14ac:dyDescent="0.25">
      <c r="B69" s="52"/>
    </row>
    <row r="70" spans="2:3" ht="7.5" customHeight="1" x14ac:dyDescent="0.25">
      <c r="B70" s="52"/>
    </row>
    <row r="71" spans="2:3" ht="7.5" customHeight="1" x14ac:dyDescent="0.25">
      <c r="B71" s="52"/>
    </row>
    <row r="72" spans="2:3" ht="7.5" customHeight="1" x14ac:dyDescent="0.25">
      <c r="B72" s="52"/>
    </row>
    <row r="73" spans="2:3" ht="7.5" customHeight="1" x14ac:dyDescent="0.25">
      <c r="B73" s="52"/>
    </row>
    <row r="74" spans="2:3" ht="7.5" customHeight="1" x14ac:dyDescent="0.25">
      <c r="B74" s="52"/>
    </row>
    <row r="75" spans="2:3" ht="7.5" customHeight="1" x14ac:dyDescent="0.25">
      <c r="B75" s="52"/>
    </row>
    <row r="76" spans="2:3" ht="7.5" customHeight="1" x14ac:dyDescent="0.25">
      <c r="B76" s="52"/>
    </row>
    <row r="77" spans="2:3" ht="7.5" customHeight="1" x14ac:dyDescent="0.25">
      <c r="B77" s="52"/>
    </row>
    <row r="78" spans="2:3" ht="7.5" customHeight="1" x14ac:dyDescent="0.25">
      <c r="B78" s="52"/>
    </row>
    <row r="79" spans="2:3" ht="7.5" customHeight="1" x14ac:dyDescent="0.25">
      <c r="B79" s="52"/>
    </row>
    <row r="80" spans="2:3" ht="7.5" customHeight="1" x14ac:dyDescent="0.25">
      <c r="B80" s="52"/>
    </row>
    <row r="81" spans="2:2" ht="7.5" customHeight="1" x14ac:dyDescent="0.25">
      <c r="B81" s="52"/>
    </row>
    <row r="82" spans="2:2" ht="7.5" customHeight="1" x14ac:dyDescent="0.25">
      <c r="B82" s="52"/>
    </row>
    <row r="83" spans="2:2" ht="7.5" customHeight="1" x14ac:dyDescent="0.25">
      <c r="B83" s="52"/>
    </row>
    <row r="84" spans="2:2" ht="7.5" customHeight="1" x14ac:dyDescent="0.25">
      <c r="B84" s="52"/>
    </row>
    <row r="85" spans="2:2" ht="7.5" customHeight="1" x14ac:dyDescent="0.25">
      <c r="B85" s="52"/>
    </row>
    <row r="86" spans="2:2" ht="7.5" customHeight="1" x14ac:dyDescent="0.25">
      <c r="B86" s="52"/>
    </row>
    <row r="87" spans="2:2" ht="7.5" customHeight="1" x14ac:dyDescent="0.25">
      <c r="B87" s="52"/>
    </row>
    <row r="88" spans="2:2" ht="7.5" customHeight="1" x14ac:dyDescent="0.25">
      <c r="B88" s="52"/>
    </row>
    <row r="89" spans="2:2" ht="7.5" customHeight="1" x14ac:dyDescent="0.25">
      <c r="B89" s="52"/>
    </row>
    <row r="90" spans="2:2" ht="7.5" customHeight="1" x14ac:dyDescent="0.25">
      <c r="B90" s="52"/>
    </row>
    <row r="91" spans="2:2" ht="7.5" customHeight="1" x14ac:dyDescent="0.25">
      <c r="B91" s="52"/>
    </row>
    <row r="92" spans="2:2" ht="7.5" customHeight="1" x14ac:dyDescent="0.25">
      <c r="B92" s="52"/>
    </row>
    <row r="93" spans="2:2" ht="7.5" customHeight="1" x14ac:dyDescent="0.25">
      <c r="B93" s="52"/>
    </row>
    <row r="94" spans="2:2" ht="7.5" customHeight="1" x14ac:dyDescent="0.25">
      <c r="B94" s="52"/>
    </row>
    <row r="95" spans="2:2" ht="7.5" customHeight="1" x14ac:dyDescent="0.25">
      <c r="B95" s="52"/>
    </row>
    <row r="96" spans="2:2" ht="7.5" customHeight="1" x14ac:dyDescent="0.25">
      <c r="B96" s="52"/>
    </row>
    <row r="97" spans="2:2" ht="7.5" customHeight="1" x14ac:dyDescent="0.25">
      <c r="B97" s="52"/>
    </row>
    <row r="98" spans="2:2" ht="7.5" customHeight="1" x14ac:dyDescent="0.25">
      <c r="B98" s="52"/>
    </row>
    <row r="99" spans="2:2" ht="7.5" customHeight="1" x14ac:dyDescent="0.25">
      <c r="B99" s="52"/>
    </row>
    <row r="100" spans="2:2" ht="7.5" customHeight="1" x14ac:dyDescent="0.25">
      <c r="B100" s="52"/>
    </row>
    <row r="101" spans="2:2" ht="7.5" customHeight="1" x14ac:dyDescent="0.25">
      <c r="B101" s="52"/>
    </row>
    <row r="102" spans="2:2" ht="7.5" customHeight="1" x14ac:dyDescent="0.25">
      <c r="B102" s="52"/>
    </row>
    <row r="103" spans="2:2" ht="7.5" customHeight="1" x14ac:dyDescent="0.25">
      <c r="B103" s="52"/>
    </row>
    <row r="104" spans="2:2" ht="7.5" customHeight="1" x14ac:dyDescent="0.25">
      <c r="B104" s="52"/>
    </row>
    <row r="105" spans="2:2" ht="7.5" customHeight="1" x14ac:dyDescent="0.25">
      <c r="B105" s="52"/>
    </row>
    <row r="106" spans="2:2" ht="7.5" customHeight="1" x14ac:dyDescent="0.25">
      <c r="B106" s="52"/>
    </row>
    <row r="107" spans="2:2" ht="7.5" customHeight="1" x14ac:dyDescent="0.25">
      <c r="B107" s="52"/>
    </row>
    <row r="108" spans="2:2" ht="7.5" customHeight="1" x14ac:dyDescent="0.25">
      <c r="B108" s="52"/>
    </row>
    <row r="109" spans="2:2" ht="7.5" customHeight="1" x14ac:dyDescent="0.25">
      <c r="B109" s="52"/>
    </row>
    <row r="110" spans="2:2" ht="7.5" customHeight="1" x14ac:dyDescent="0.25">
      <c r="B110" s="52"/>
    </row>
    <row r="111" spans="2:2" ht="7.5" customHeight="1" x14ac:dyDescent="0.25">
      <c r="B111" s="52"/>
    </row>
    <row r="112" spans="2:2" ht="7.5" customHeight="1" x14ac:dyDescent="0.25">
      <c r="B112" s="52"/>
    </row>
    <row r="113" spans="2:2" ht="7.5" customHeight="1" x14ac:dyDescent="0.25">
      <c r="B113" s="52"/>
    </row>
    <row r="114" spans="2:2" ht="7.5" customHeight="1" x14ac:dyDescent="0.25">
      <c r="B114" s="52"/>
    </row>
    <row r="115" spans="2:2" ht="7.5" customHeight="1" x14ac:dyDescent="0.25">
      <c r="B115" s="52"/>
    </row>
    <row r="116" spans="2:2" ht="7.5" customHeight="1" x14ac:dyDescent="0.25">
      <c r="B116" s="52"/>
    </row>
    <row r="117" spans="2:2" ht="7.5" customHeight="1" x14ac:dyDescent="0.25">
      <c r="B117" s="52"/>
    </row>
    <row r="118" spans="2:2" ht="7.5" customHeight="1" x14ac:dyDescent="0.25">
      <c r="B118" s="52"/>
    </row>
    <row r="119" spans="2:2" ht="7.5" customHeight="1" x14ac:dyDescent="0.25">
      <c r="B119" s="52"/>
    </row>
    <row r="120" spans="2:2" ht="7.5" customHeight="1" x14ac:dyDescent="0.25">
      <c r="B120" s="52"/>
    </row>
    <row r="121" spans="2:2" ht="7.5" customHeight="1" x14ac:dyDescent="0.25">
      <c r="B121" s="52"/>
    </row>
    <row r="122" spans="2:2" ht="7.5" customHeight="1" x14ac:dyDescent="0.25">
      <c r="B122" s="52"/>
    </row>
    <row r="123" spans="2:2" ht="7.5" customHeight="1" x14ac:dyDescent="0.25">
      <c r="B123" s="52"/>
    </row>
    <row r="124" spans="2:2" ht="7.5" customHeight="1" x14ac:dyDescent="0.25">
      <c r="B124" s="52"/>
    </row>
    <row r="125" spans="2:2" ht="7.5" customHeight="1" x14ac:dyDescent="0.25">
      <c r="B125" s="52"/>
    </row>
    <row r="126" spans="2:2" ht="7.5" customHeight="1" x14ac:dyDescent="0.25">
      <c r="B126" s="52"/>
    </row>
    <row r="127" spans="2:2" ht="7.5" customHeight="1" x14ac:dyDescent="0.25">
      <c r="B127" s="52"/>
    </row>
    <row r="128" spans="2:2" ht="7.5" customHeight="1" x14ac:dyDescent="0.25">
      <c r="B128" s="52"/>
    </row>
    <row r="129" spans="2:2" ht="7.5" customHeight="1" x14ac:dyDescent="0.25">
      <c r="B129" s="52"/>
    </row>
    <row r="130" spans="2:2" ht="7.5" customHeight="1" x14ac:dyDescent="0.25">
      <c r="B130" s="52"/>
    </row>
    <row r="131" spans="2:2" ht="7.5" customHeight="1" x14ac:dyDescent="0.25">
      <c r="B131" s="52"/>
    </row>
    <row r="132" spans="2:2" ht="7.5" customHeight="1" x14ac:dyDescent="0.25">
      <c r="B132" s="52"/>
    </row>
    <row r="133" spans="2:2" ht="7.5" customHeight="1" x14ac:dyDescent="0.25">
      <c r="B133" s="52"/>
    </row>
    <row r="134" spans="2:2" ht="7.5" customHeight="1" x14ac:dyDescent="0.25">
      <c r="B134" s="52"/>
    </row>
    <row r="135" spans="2:2" ht="7.5" customHeight="1" x14ac:dyDescent="0.25">
      <c r="B135" s="52"/>
    </row>
    <row r="136" spans="2:2" ht="7.5" customHeight="1" x14ac:dyDescent="0.25">
      <c r="B136" s="52"/>
    </row>
    <row r="137" spans="2:2" ht="7.5" customHeight="1" x14ac:dyDescent="0.25">
      <c r="B137" s="52"/>
    </row>
    <row r="138" spans="2:2" ht="7.5" customHeight="1" x14ac:dyDescent="0.25">
      <c r="B138" s="52"/>
    </row>
    <row r="139" spans="2:2" ht="7.5" customHeight="1" x14ac:dyDescent="0.25">
      <c r="B139" s="52"/>
    </row>
    <row r="140" spans="2:2" ht="7.5" customHeight="1" x14ac:dyDescent="0.25">
      <c r="B140" s="52"/>
    </row>
    <row r="141" spans="2:2" ht="7.5" customHeight="1" x14ac:dyDescent="0.25">
      <c r="B141" s="52"/>
    </row>
    <row r="142" spans="2:2" ht="7.5" customHeight="1" x14ac:dyDescent="0.25">
      <c r="B142" s="52"/>
    </row>
    <row r="143" spans="2:2" ht="7.5" customHeight="1" x14ac:dyDescent="0.25">
      <c r="B143" s="52"/>
    </row>
    <row r="144" spans="2:2" ht="7.5" customHeight="1" x14ac:dyDescent="0.25">
      <c r="B144" s="52"/>
    </row>
    <row r="145" spans="2:2" ht="7.5" customHeight="1" x14ac:dyDescent="0.25">
      <c r="B145" s="52"/>
    </row>
    <row r="146" spans="2:2" ht="7.5" customHeight="1" x14ac:dyDescent="0.25">
      <c r="B146" s="52"/>
    </row>
    <row r="147" spans="2:2" ht="7.5" customHeight="1" x14ac:dyDescent="0.25">
      <c r="B147" s="52"/>
    </row>
    <row r="148" spans="2:2" ht="7.5" customHeight="1" x14ac:dyDescent="0.25">
      <c r="B148" s="52"/>
    </row>
    <row r="149" spans="2:2" ht="7.5" customHeight="1" x14ac:dyDescent="0.25">
      <c r="B149" s="52"/>
    </row>
    <row r="150" spans="2:2" ht="7.5" customHeight="1" x14ac:dyDescent="0.25">
      <c r="B150" s="52"/>
    </row>
    <row r="151" spans="2:2" ht="7.5" customHeight="1" x14ac:dyDescent="0.25">
      <c r="B151" s="52"/>
    </row>
    <row r="152" spans="2:2" ht="7.5" customHeight="1" x14ac:dyDescent="0.25">
      <c r="B152" s="52"/>
    </row>
    <row r="153" spans="2:2" ht="7.5" customHeight="1" x14ac:dyDescent="0.25">
      <c r="B153" s="52"/>
    </row>
    <row r="154" spans="2:2" ht="7.5" customHeight="1" x14ac:dyDescent="0.25">
      <c r="B154" s="52"/>
    </row>
    <row r="155" spans="2:2" ht="7.5" customHeight="1" x14ac:dyDescent="0.25">
      <c r="B155" s="52"/>
    </row>
    <row r="156" spans="2:2" ht="7.5" customHeight="1" x14ac:dyDescent="0.25">
      <c r="B156" s="52"/>
    </row>
    <row r="157" spans="2:2" ht="7.5" customHeight="1" x14ac:dyDescent="0.25">
      <c r="B157" s="52"/>
    </row>
    <row r="158" spans="2:2" ht="7.5" customHeight="1" x14ac:dyDescent="0.25">
      <c r="B158" s="52"/>
    </row>
    <row r="159" spans="2:2" ht="7.5" customHeight="1" x14ac:dyDescent="0.25">
      <c r="B159" s="52"/>
    </row>
    <row r="160" spans="2:2" ht="7.5" customHeight="1" x14ac:dyDescent="0.25">
      <c r="B160" s="52"/>
    </row>
    <row r="161" spans="2:2" ht="7.5" customHeight="1" x14ac:dyDescent="0.25">
      <c r="B161" s="52"/>
    </row>
    <row r="162" spans="2:2" ht="7.5" customHeight="1" x14ac:dyDescent="0.25">
      <c r="B162" s="52"/>
    </row>
    <row r="163" spans="2:2" ht="7.5" customHeight="1" x14ac:dyDescent="0.25">
      <c r="B163" s="52"/>
    </row>
    <row r="164" spans="2:2" ht="7.5" customHeight="1" x14ac:dyDescent="0.25">
      <c r="B164" s="52"/>
    </row>
    <row r="165" spans="2:2" ht="7.5" customHeight="1" x14ac:dyDescent="0.25">
      <c r="B165" s="52"/>
    </row>
    <row r="166" spans="2:2" ht="7.5" customHeight="1" x14ac:dyDescent="0.25">
      <c r="B166" s="52"/>
    </row>
    <row r="167" spans="2:2" ht="7.5" customHeight="1" x14ac:dyDescent="0.25">
      <c r="B167" s="52"/>
    </row>
    <row r="168" spans="2:2" ht="7.5" customHeight="1" x14ac:dyDescent="0.25">
      <c r="B168" s="52"/>
    </row>
    <row r="169" spans="2:2" ht="7.5" customHeight="1" x14ac:dyDescent="0.25">
      <c r="B169" s="52"/>
    </row>
    <row r="170" spans="2:2" ht="7.5" customHeight="1" x14ac:dyDescent="0.25">
      <c r="B170" s="52"/>
    </row>
    <row r="171" spans="2:2" ht="7.5" customHeight="1" x14ac:dyDescent="0.25">
      <c r="B171" s="52"/>
    </row>
    <row r="172" spans="2:2" ht="7.5" customHeight="1" x14ac:dyDescent="0.25">
      <c r="B172" s="52"/>
    </row>
    <row r="173" spans="2:2" ht="7.5" customHeight="1" x14ac:dyDescent="0.25">
      <c r="B173" s="52"/>
    </row>
    <row r="174" spans="2:2" ht="7.5" customHeight="1" x14ac:dyDescent="0.25">
      <c r="B174" s="52"/>
    </row>
    <row r="175" spans="2:2" ht="7.5" customHeight="1" x14ac:dyDescent="0.25">
      <c r="B175" s="52"/>
    </row>
    <row r="176" spans="2:2" ht="7.5" customHeight="1" x14ac:dyDescent="0.25">
      <c r="B176" s="52"/>
    </row>
    <row r="177" spans="2:2" ht="7.5" customHeight="1" x14ac:dyDescent="0.25">
      <c r="B177" s="52"/>
    </row>
    <row r="178" spans="2:2" ht="7.5" customHeight="1" x14ac:dyDescent="0.25">
      <c r="B178" s="52"/>
    </row>
    <row r="179" spans="2:2" ht="7.5" customHeight="1" x14ac:dyDescent="0.25">
      <c r="B179" s="52"/>
    </row>
    <row r="180" spans="2:2" ht="7.5" customHeight="1" x14ac:dyDescent="0.25">
      <c r="B180" s="52"/>
    </row>
    <row r="181" spans="2:2" ht="7.5" customHeight="1" x14ac:dyDescent="0.25">
      <c r="B181" s="52"/>
    </row>
    <row r="182" spans="2:2" ht="7.5" customHeight="1" x14ac:dyDescent="0.25">
      <c r="B182" s="52"/>
    </row>
    <row r="183" spans="2:2" ht="7.5" customHeight="1" x14ac:dyDescent="0.25">
      <c r="B183" s="52"/>
    </row>
    <row r="184" spans="2:2" ht="7.5" customHeight="1" x14ac:dyDescent="0.25">
      <c r="B184" s="52"/>
    </row>
    <row r="185" spans="2:2" ht="7.5" customHeight="1" x14ac:dyDescent="0.25">
      <c r="B185" s="52"/>
    </row>
    <row r="186" spans="2:2" ht="7.5" customHeight="1" x14ac:dyDescent="0.25">
      <c r="B186" s="52"/>
    </row>
    <row r="187" spans="2:2" ht="7.5" customHeight="1" x14ac:dyDescent="0.25">
      <c r="B187" s="52"/>
    </row>
    <row r="188" spans="2:2" ht="7.5" customHeight="1" x14ac:dyDescent="0.25">
      <c r="B188" s="52"/>
    </row>
    <row r="189" spans="2:2" ht="7.5" customHeight="1" x14ac:dyDescent="0.25">
      <c r="B189" s="52"/>
    </row>
    <row r="190" spans="2:2" ht="7.5" customHeight="1" x14ac:dyDescent="0.25">
      <c r="B190" s="52"/>
    </row>
    <row r="191" spans="2:2" ht="7.5" customHeight="1" x14ac:dyDescent="0.25">
      <c r="B191" s="52"/>
    </row>
    <row r="192" spans="2:2" ht="7.5" customHeight="1" x14ac:dyDescent="0.25">
      <c r="B192" s="52"/>
    </row>
    <row r="193" spans="2:2" ht="7.5" customHeight="1" x14ac:dyDescent="0.25">
      <c r="B193" s="52"/>
    </row>
    <row r="194" spans="2:2" ht="7.5" customHeight="1" x14ac:dyDescent="0.25">
      <c r="B194" s="52"/>
    </row>
    <row r="195" spans="2:2" ht="7.5" customHeight="1" x14ac:dyDescent="0.25">
      <c r="B195" s="52"/>
    </row>
    <row r="196" spans="2:2" ht="7.5" customHeight="1" x14ac:dyDescent="0.25">
      <c r="B196" s="52"/>
    </row>
    <row r="197" spans="2:2" ht="7.5" customHeight="1" x14ac:dyDescent="0.25">
      <c r="B197" s="52"/>
    </row>
  </sheetData>
  <mergeCells count="3">
    <mergeCell ref="B2:C2"/>
    <mergeCell ref="B4:C4"/>
    <mergeCell ref="B14:C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01"/>
  <sheetViews>
    <sheetView workbookViewId="0">
      <selection activeCell="B4" sqref="B4:C4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23.28515625" style="53" customWidth="1"/>
    <col min="4" max="4" width="11.7109375" style="52" bestFit="1" customWidth="1"/>
    <col min="5" max="5" width="12.85546875" style="52" bestFit="1" customWidth="1"/>
    <col min="6" max="6" width="11.5703125" style="52" bestFit="1" customWidth="1"/>
    <col min="7" max="7" width="12.7109375" style="52" bestFit="1" customWidth="1"/>
    <col min="8" max="45" width="11.42578125" style="52"/>
    <col min="46" max="257" width="11.42578125" style="53"/>
    <col min="258" max="258" width="51.140625" style="53" customWidth="1"/>
    <col min="259" max="259" width="23.28515625" style="53" customWidth="1"/>
    <col min="260" max="260" width="11.7109375" style="53" bestFit="1" customWidth="1"/>
    <col min="261" max="261" width="12.85546875" style="53" bestFit="1" customWidth="1"/>
    <col min="262" max="262" width="11.5703125" style="53" bestFit="1" customWidth="1"/>
    <col min="263" max="263" width="12.7109375" style="53" bestFit="1" customWidth="1"/>
    <col min="264" max="513" width="11.42578125" style="53"/>
    <col min="514" max="514" width="51.140625" style="53" customWidth="1"/>
    <col min="515" max="515" width="23.28515625" style="53" customWidth="1"/>
    <col min="516" max="516" width="11.7109375" style="53" bestFit="1" customWidth="1"/>
    <col min="517" max="517" width="12.85546875" style="53" bestFit="1" customWidth="1"/>
    <col min="518" max="518" width="11.5703125" style="53" bestFit="1" customWidth="1"/>
    <col min="519" max="519" width="12.7109375" style="53" bestFit="1" customWidth="1"/>
    <col min="520" max="769" width="11.42578125" style="53"/>
    <col min="770" max="770" width="51.140625" style="53" customWidth="1"/>
    <col min="771" max="771" width="23.28515625" style="53" customWidth="1"/>
    <col min="772" max="772" width="11.7109375" style="53" bestFit="1" customWidth="1"/>
    <col min="773" max="773" width="12.85546875" style="53" bestFit="1" customWidth="1"/>
    <col min="774" max="774" width="11.5703125" style="53" bestFit="1" customWidth="1"/>
    <col min="775" max="775" width="12.7109375" style="53" bestFit="1" customWidth="1"/>
    <col min="776" max="1025" width="11.42578125" style="53"/>
    <col min="1026" max="1026" width="51.140625" style="53" customWidth="1"/>
    <col min="1027" max="1027" width="23.28515625" style="53" customWidth="1"/>
    <col min="1028" max="1028" width="11.7109375" style="53" bestFit="1" customWidth="1"/>
    <col min="1029" max="1029" width="12.85546875" style="53" bestFit="1" customWidth="1"/>
    <col min="1030" max="1030" width="11.5703125" style="53" bestFit="1" customWidth="1"/>
    <col min="1031" max="1031" width="12.7109375" style="53" bestFit="1" customWidth="1"/>
    <col min="1032" max="1281" width="11.42578125" style="53"/>
    <col min="1282" max="1282" width="51.140625" style="53" customWidth="1"/>
    <col min="1283" max="1283" width="23.28515625" style="53" customWidth="1"/>
    <col min="1284" max="1284" width="11.7109375" style="53" bestFit="1" customWidth="1"/>
    <col min="1285" max="1285" width="12.85546875" style="53" bestFit="1" customWidth="1"/>
    <col min="1286" max="1286" width="11.5703125" style="53" bestFit="1" customWidth="1"/>
    <col min="1287" max="1287" width="12.7109375" style="53" bestFit="1" customWidth="1"/>
    <col min="1288" max="1537" width="11.42578125" style="53"/>
    <col min="1538" max="1538" width="51.140625" style="53" customWidth="1"/>
    <col min="1539" max="1539" width="23.28515625" style="53" customWidth="1"/>
    <col min="1540" max="1540" width="11.7109375" style="53" bestFit="1" customWidth="1"/>
    <col min="1541" max="1541" width="12.85546875" style="53" bestFit="1" customWidth="1"/>
    <col min="1542" max="1542" width="11.5703125" style="53" bestFit="1" customWidth="1"/>
    <col min="1543" max="1543" width="12.7109375" style="53" bestFit="1" customWidth="1"/>
    <col min="1544" max="1793" width="11.42578125" style="53"/>
    <col min="1794" max="1794" width="51.140625" style="53" customWidth="1"/>
    <col min="1795" max="1795" width="23.28515625" style="53" customWidth="1"/>
    <col min="1796" max="1796" width="11.7109375" style="53" bestFit="1" customWidth="1"/>
    <col min="1797" max="1797" width="12.85546875" style="53" bestFit="1" customWidth="1"/>
    <col min="1798" max="1798" width="11.5703125" style="53" bestFit="1" customWidth="1"/>
    <col min="1799" max="1799" width="12.7109375" style="53" bestFit="1" customWidth="1"/>
    <col min="1800" max="2049" width="11.42578125" style="53"/>
    <col min="2050" max="2050" width="51.140625" style="53" customWidth="1"/>
    <col min="2051" max="2051" width="23.28515625" style="53" customWidth="1"/>
    <col min="2052" max="2052" width="11.7109375" style="53" bestFit="1" customWidth="1"/>
    <col min="2053" max="2053" width="12.85546875" style="53" bestFit="1" customWidth="1"/>
    <col min="2054" max="2054" width="11.5703125" style="53" bestFit="1" customWidth="1"/>
    <col min="2055" max="2055" width="12.7109375" style="53" bestFit="1" customWidth="1"/>
    <col min="2056" max="2305" width="11.42578125" style="53"/>
    <col min="2306" max="2306" width="51.140625" style="53" customWidth="1"/>
    <col min="2307" max="2307" width="23.28515625" style="53" customWidth="1"/>
    <col min="2308" max="2308" width="11.7109375" style="53" bestFit="1" customWidth="1"/>
    <col min="2309" max="2309" width="12.85546875" style="53" bestFit="1" customWidth="1"/>
    <col min="2310" max="2310" width="11.5703125" style="53" bestFit="1" customWidth="1"/>
    <col min="2311" max="2311" width="12.7109375" style="53" bestFit="1" customWidth="1"/>
    <col min="2312" max="2561" width="11.42578125" style="53"/>
    <col min="2562" max="2562" width="51.140625" style="53" customWidth="1"/>
    <col min="2563" max="2563" width="23.28515625" style="53" customWidth="1"/>
    <col min="2564" max="2564" width="11.7109375" style="53" bestFit="1" customWidth="1"/>
    <col min="2565" max="2565" width="12.85546875" style="53" bestFit="1" customWidth="1"/>
    <col min="2566" max="2566" width="11.5703125" style="53" bestFit="1" customWidth="1"/>
    <col min="2567" max="2567" width="12.7109375" style="53" bestFit="1" customWidth="1"/>
    <col min="2568" max="2817" width="11.42578125" style="53"/>
    <col min="2818" max="2818" width="51.140625" style="53" customWidth="1"/>
    <col min="2819" max="2819" width="23.28515625" style="53" customWidth="1"/>
    <col min="2820" max="2820" width="11.7109375" style="53" bestFit="1" customWidth="1"/>
    <col min="2821" max="2821" width="12.85546875" style="53" bestFit="1" customWidth="1"/>
    <col min="2822" max="2822" width="11.5703125" style="53" bestFit="1" customWidth="1"/>
    <col min="2823" max="2823" width="12.7109375" style="53" bestFit="1" customWidth="1"/>
    <col min="2824" max="3073" width="11.42578125" style="53"/>
    <col min="3074" max="3074" width="51.140625" style="53" customWidth="1"/>
    <col min="3075" max="3075" width="23.28515625" style="53" customWidth="1"/>
    <col min="3076" max="3076" width="11.7109375" style="53" bestFit="1" customWidth="1"/>
    <col min="3077" max="3077" width="12.85546875" style="53" bestFit="1" customWidth="1"/>
    <col min="3078" max="3078" width="11.5703125" style="53" bestFit="1" customWidth="1"/>
    <col min="3079" max="3079" width="12.7109375" style="53" bestFit="1" customWidth="1"/>
    <col min="3080" max="3329" width="11.42578125" style="53"/>
    <col min="3330" max="3330" width="51.140625" style="53" customWidth="1"/>
    <col min="3331" max="3331" width="23.28515625" style="53" customWidth="1"/>
    <col min="3332" max="3332" width="11.7109375" style="53" bestFit="1" customWidth="1"/>
    <col min="3333" max="3333" width="12.85546875" style="53" bestFit="1" customWidth="1"/>
    <col min="3334" max="3334" width="11.5703125" style="53" bestFit="1" customWidth="1"/>
    <col min="3335" max="3335" width="12.7109375" style="53" bestFit="1" customWidth="1"/>
    <col min="3336" max="3585" width="11.42578125" style="53"/>
    <col min="3586" max="3586" width="51.140625" style="53" customWidth="1"/>
    <col min="3587" max="3587" width="23.28515625" style="53" customWidth="1"/>
    <col min="3588" max="3588" width="11.7109375" style="53" bestFit="1" customWidth="1"/>
    <col min="3589" max="3589" width="12.85546875" style="53" bestFit="1" customWidth="1"/>
    <col min="3590" max="3590" width="11.5703125" style="53" bestFit="1" customWidth="1"/>
    <col min="3591" max="3591" width="12.7109375" style="53" bestFit="1" customWidth="1"/>
    <col min="3592" max="3841" width="11.42578125" style="53"/>
    <col min="3842" max="3842" width="51.140625" style="53" customWidth="1"/>
    <col min="3843" max="3843" width="23.28515625" style="53" customWidth="1"/>
    <col min="3844" max="3844" width="11.7109375" style="53" bestFit="1" customWidth="1"/>
    <col min="3845" max="3845" width="12.85546875" style="53" bestFit="1" customWidth="1"/>
    <col min="3846" max="3846" width="11.5703125" style="53" bestFit="1" customWidth="1"/>
    <col min="3847" max="3847" width="12.7109375" style="53" bestFit="1" customWidth="1"/>
    <col min="3848" max="4097" width="11.42578125" style="53"/>
    <col min="4098" max="4098" width="51.140625" style="53" customWidth="1"/>
    <col min="4099" max="4099" width="23.28515625" style="53" customWidth="1"/>
    <col min="4100" max="4100" width="11.7109375" style="53" bestFit="1" customWidth="1"/>
    <col min="4101" max="4101" width="12.85546875" style="53" bestFit="1" customWidth="1"/>
    <col min="4102" max="4102" width="11.5703125" style="53" bestFit="1" customWidth="1"/>
    <col min="4103" max="4103" width="12.7109375" style="53" bestFit="1" customWidth="1"/>
    <col min="4104" max="4353" width="11.42578125" style="53"/>
    <col min="4354" max="4354" width="51.140625" style="53" customWidth="1"/>
    <col min="4355" max="4355" width="23.28515625" style="53" customWidth="1"/>
    <col min="4356" max="4356" width="11.7109375" style="53" bestFit="1" customWidth="1"/>
    <col min="4357" max="4357" width="12.85546875" style="53" bestFit="1" customWidth="1"/>
    <col min="4358" max="4358" width="11.5703125" style="53" bestFit="1" customWidth="1"/>
    <col min="4359" max="4359" width="12.7109375" style="53" bestFit="1" customWidth="1"/>
    <col min="4360" max="4609" width="11.42578125" style="53"/>
    <col min="4610" max="4610" width="51.140625" style="53" customWidth="1"/>
    <col min="4611" max="4611" width="23.28515625" style="53" customWidth="1"/>
    <col min="4612" max="4612" width="11.7109375" style="53" bestFit="1" customWidth="1"/>
    <col min="4613" max="4613" width="12.85546875" style="53" bestFit="1" customWidth="1"/>
    <col min="4614" max="4614" width="11.5703125" style="53" bestFit="1" customWidth="1"/>
    <col min="4615" max="4615" width="12.7109375" style="53" bestFit="1" customWidth="1"/>
    <col min="4616" max="4865" width="11.42578125" style="53"/>
    <col min="4866" max="4866" width="51.140625" style="53" customWidth="1"/>
    <col min="4867" max="4867" width="23.28515625" style="53" customWidth="1"/>
    <col min="4868" max="4868" width="11.7109375" style="53" bestFit="1" customWidth="1"/>
    <col min="4869" max="4869" width="12.85546875" style="53" bestFit="1" customWidth="1"/>
    <col min="4870" max="4870" width="11.5703125" style="53" bestFit="1" customWidth="1"/>
    <col min="4871" max="4871" width="12.7109375" style="53" bestFit="1" customWidth="1"/>
    <col min="4872" max="5121" width="11.42578125" style="53"/>
    <col min="5122" max="5122" width="51.140625" style="53" customWidth="1"/>
    <col min="5123" max="5123" width="23.28515625" style="53" customWidth="1"/>
    <col min="5124" max="5124" width="11.7109375" style="53" bestFit="1" customWidth="1"/>
    <col min="5125" max="5125" width="12.85546875" style="53" bestFit="1" customWidth="1"/>
    <col min="5126" max="5126" width="11.5703125" style="53" bestFit="1" customWidth="1"/>
    <col min="5127" max="5127" width="12.7109375" style="53" bestFit="1" customWidth="1"/>
    <col min="5128" max="5377" width="11.42578125" style="53"/>
    <col min="5378" max="5378" width="51.140625" style="53" customWidth="1"/>
    <col min="5379" max="5379" width="23.28515625" style="53" customWidth="1"/>
    <col min="5380" max="5380" width="11.7109375" style="53" bestFit="1" customWidth="1"/>
    <col min="5381" max="5381" width="12.85546875" style="53" bestFit="1" customWidth="1"/>
    <col min="5382" max="5382" width="11.5703125" style="53" bestFit="1" customWidth="1"/>
    <col min="5383" max="5383" width="12.7109375" style="53" bestFit="1" customWidth="1"/>
    <col min="5384" max="5633" width="11.42578125" style="53"/>
    <col min="5634" max="5634" width="51.140625" style="53" customWidth="1"/>
    <col min="5635" max="5635" width="23.28515625" style="53" customWidth="1"/>
    <col min="5636" max="5636" width="11.7109375" style="53" bestFit="1" customWidth="1"/>
    <col min="5637" max="5637" width="12.85546875" style="53" bestFit="1" customWidth="1"/>
    <col min="5638" max="5638" width="11.5703125" style="53" bestFit="1" customWidth="1"/>
    <col min="5639" max="5639" width="12.7109375" style="53" bestFit="1" customWidth="1"/>
    <col min="5640" max="5889" width="11.42578125" style="53"/>
    <col min="5890" max="5890" width="51.140625" style="53" customWidth="1"/>
    <col min="5891" max="5891" width="23.28515625" style="53" customWidth="1"/>
    <col min="5892" max="5892" width="11.7109375" style="53" bestFit="1" customWidth="1"/>
    <col min="5893" max="5893" width="12.85546875" style="53" bestFit="1" customWidth="1"/>
    <col min="5894" max="5894" width="11.5703125" style="53" bestFit="1" customWidth="1"/>
    <col min="5895" max="5895" width="12.7109375" style="53" bestFit="1" customWidth="1"/>
    <col min="5896" max="6145" width="11.42578125" style="53"/>
    <col min="6146" max="6146" width="51.140625" style="53" customWidth="1"/>
    <col min="6147" max="6147" width="23.28515625" style="53" customWidth="1"/>
    <col min="6148" max="6148" width="11.7109375" style="53" bestFit="1" customWidth="1"/>
    <col min="6149" max="6149" width="12.85546875" style="53" bestFit="1" customWidth="1"/>
    <col min="6150" max="6150" width="11.5703125" style="53" bestFit="1" customWidth="1"/>
    <col min="6151" max="6151" width="12.7109375" style="53" bestFit="1" customWidth="1"/>
    <col min="6152" max="6401" width="11.42578125" style="53"/>
    <col min="6402" max="6402" width="51.140625" style="53" customWidth="1"/>
    <col min="6403" max="6403" width="23.28515625" style="53" customWidth="1"/>
    <col min="6404" max="6404" width="11.7109375" style="53" bestFit="1" customWidth="1"/>
    <col min="6405" max="6405" width="12.85546875" style="53" bestFit="1" customWidth="1"/>
    <col min="6406" max="6406" width="11.5703125" style="53" bestFit="1" customWidth="1"/>
    <col min="6407" max="6407" width="12.7109375" style="53" bestFit="1" customWidth="1"/>
    <col min="6408" max="6657" width="11.42578125" style="53"/>
    <col min="6658" max="6658" width="51.140625" style="53" customWidth="1"/>
    <col min="6659" max="6659" width="23.28515625" style="53" customWidth="1"/>
    <col min="6660" max="6660" width="11.7109375" style="53" bestFit="1" customWidth="1"/>
    <col min="6661" max="6661" width="12.85546875" style="53" bestFit="1" customWidth="1"/>
    <col min="6662" max="6662" width="11.5703125" style="53" bestFit="1" customWidth="1"/>
    <col min="6663" max="6663" width="12.7109375" style="53" bestFit="1" customWidth="1"/>
    <col min="6664" max="6913" width="11.42578125" style="53"/>
    <col min="6914" max="6914" width="51.140625" style="53" customWidth="1"/>
    <col min="6915" max="6915" width="23.28515625" style="53" customWidth="1"/>
    <col min="6916" max="6916" width="11.7109375" style="53" bestFit="1" customWidth="1"/>
    <col min="6917" max="6917" width="12.85546875" style="53" bestFit="1" customWidth="1"/>
    <col min="6918" max="6918" width="11.5703125" style="53" bestFit="1" customWidth="1"/>
    <col min="6919" max="6919" width="12.7109375" style="53" bestFit="1" customWidth="1"/>
    <col min="6920" max="7169" width="11.42578125" style="53"/>
    <col min="7170" max="7170" width="51.140625" style="53" customWidth="1"/>
    <col min="7171" max="7171" width="23.28515625" style="53" customWidth="1"/>
    <col min="7172" max="7172" width="11.7109375" style="53" bestFit="1" customWidth="1"/>
    <col min="7173" max="7173" width="12.85546875" style="53" bestFit="1" customWidth="1"/>
    <col min="7174" max="7174" width="11.5703125" style="53" bestFit="1" customWidth="1"/>
    <col min="7175" max="7175" width="12.7109375" style="53" bestFit="1" customWidth="1"/>
    <col min="7176" max="7425" width="11.42578125" style="53"/>
    <col min="7426" max="7426" width="51.140625" style="53" customWidth="1"/>
    <col min="7427" max="7427" width="23.28515625" style="53" customWidth="1"/>
    <col min="7428" max="7428" width="11.7109375" style="53" bestFit="1" customWidth="1"/>
    <col min="7429" max="7429" width="12.85546875" style="53" bestFit="1" customWidth="1"/>
    <col min="7430" max="7430" width="11.5703125" style="53" bestFit="1" customWidth="1"/>
    <col min="7431" max="7431" width="12.7109375" style="53" bestFit="1" customWidth="1"/>
    <col min="7432" max="7681" width="11.42578125" style="53"/>
    <col min="7682" max="7682" width="51.140625" style="53" customWidth="1"/>
    <col min="7683" max="7683" width="23.28515625" style="53" customWidth="1"/>
    <col min="7684" max="7684" width="11.7109375" style="53" bestFit="1" customWidth="1"/>
    <col min="7685" max="7685" width="12.85546875" style="53" bestFit="1" customWidth="1"/>
    <col min="7686" max="7686" width="11.5703125" style="53" bestFit="1" customWidth="1"/>
    <col min="7687" max="7687" width="12.7109375" style="53" bestFit="1" customWidth="1"/>
    <col min="7688" max="7937" width="11.42578125" style="53"/>
    <col min="7938" max="7938" width="51.140625" style="53" customWidth="1"/>
    <col min="7939" max="7939" width="23.28515625" style="53" customWidth="1"/>
    <col min="7940" max="7940" width="11.7109375" style="53" bestFit="1" customWidth="1"/>
    <col min="7941" max="7941" width="12.85546875" style="53" bestFit="1" customWidth="1"/>
    <col min="7942" max="7942" width="11.5703125" style="53" bestFit="1" customWidth="1"/>
    <col min="7943" max="7943" width="12.7109375" style="53" bestFit="1" customWidth="1"/>
    <col min="7944" max="8193" width="11.42578125" style="53"/>
    <col min="8194" max="8194" width="51.140625" style="53" customWidth="1"/>
    <col min="8195" max="8195" width="23.28515625" style="53" customWidth="1"/>
    <col min="8196" max="8196" width="11.7109375" style="53" bestFit="1" customWidth="1"/>
    <col min="8197" max="8197" width="12.85546875" style="53" bestFit="1" customWidth="1"/>
    <col min="8198" max="8198" width="11.5703125" style="53" bestFit="1" customWidth="1"/>
    <col min="8199" max="8199" width="12.7109375" style="53" bestFit="1" customWidth="1"/>
    <col min="8200" max="8449" width="11.42578125" style="53"/>
    <col min="8450" max="8450" width="51.140625" style="53" customWidth="1"/>
    <col min="8451" max="8451" width="23.28515625" style="53" customWidth="1"/>
    <col min="8452" max="8452" width="11.7109375" style="53" bestFit="1" customWidth="1"/>
    <col min="8453" max="8453" width="12.85546875" style="53" bestFit="1" customWidth="1"/>
    <col min="8454" max="8454" width="11.5703125" style="53" bestFit="1" customWidth="1"/>
    <col min="8455" max="8455" width="12.7109375" style="53" bestFit="1" customWidth="1"/>
    <col min="8456" max="8705" width="11.42578125" style="53"/>
    <col min="8706" max="8706" width="51.140625" style="53" customWidth="1"/>
    <col min="8707" max="8707" width="23.28515625" style="53" customWidth="1"/>
    <col min="8708" max="8708" width="11.7109375" style="53" bestFit="1" customWidth="1"/>
    <col min="8709" max="8709" width="12.85546875" style="53" bestFit="1" customWidth="1"/>
    <col min="8710" max="8710" width="11.5703125" style="53" bestFit="1" customWidth="1"/>
    <col min="8711" max="8711" width="12.7109375" style="53" bestFit="1" customWidth="1"/>
    <col min="8712" max="8961" width="11.42578125" style="53"/>
    <col min="8962" max="8962" width="51.140625" style="53" customWidth="1"/>
    <col min="8963" max="8963" width="23.28515625" style="53" customWidth="1"/>
    <col min="8964" max="8964" width="11.7109375" style="53" bestFit="1" customWidth="1"/>
    <col min="8965" max="8965" width="12.85546875" style="53" bestFit="1" customWidth="1"/>
    <col min="8966" max="8966" width="11.5703125" style="53" bestFit="1" customWidth="1"/>
    <col min="8967" max="8967" width="12.7109375" style="53" bestFit="1" customWidth="1"/>
    <col min="8968" max="9217" width="11.42578125" style="53"/>
    <col min="9218" max="9218" width="51.140625" style="53" customWidth="1"/>
    <col min="9219" max="9219" width="23.28515625" style="53" customWidth="1"/>
    <col min="9220" max="9220" width="11.7109375" style="53" bestFit="1" customWidth="1"/>
    <col min="9221" max="9221" width="12.85546875" style="53" bestFit="1" customWidth="1"/>
    <col min="9222" max="9222" width="11.5703125" style="53" bestFit="1" customWidth="1"/>
    <col min="9223" max="9223" width="12.7109375" style="53" bestFit="1" customWidth="1"/>
    <col min="9224" max="9473" width="11.42578125" style="53"/>
    <col min="9474" max="9474" width="51.140625" style="53" customWidth="1"/>
    <col min="9475" max="9475" width="23.28515625" style="53" customWidth="1"/>
    <col min="9476" max="9476" width="11.7109375" style="53" bestFit="1" customWidth="1"/>
    <col min="9477" max="9477" width="12.85546875" style="53" bestFit="1" customWidth="1"/>
    <col min="9478" max="9478" width="11.5703125" style="53" bestFit="1" customWidth="1"/>
    <col min="9479" max="9479" width="12.7109375" style="53" bestFit="1" customWidth="1"/>
    <col min="9480" max="9729" width="11.42578125" style="53"/>
    <col min="9730" max="9730" width="51.140625" style="53" customWidth="1"/>
    <col min="9731" max="9731" width="23.28515625" style="53" customWidth="1"/>
    <col min="9732" max="9732" width="11.7109375" style="53" bestFit="1" customWidth="1"/>
    <col min="9733" max="9733" width="12.85546875" style="53" bestFit="1" customWidth="1"/>
    <col min="9734" max="9734" width="11.5703125" style="53" bestFit="1" customWidth="1"/>
    <col min="9735" max="9735" width="12.7109375" style="53" bestFit="1" customWidth="1"/>
    <col min="9736" max="9985" width="11.42578125" style="53"/>
    <col min="9986" max="9986" width="51.140625" style="53" customWidth="1"/>
    <col min="9987" max="9987" width="23.28515625" style="53" customWidth="1"/>
    <col min="9988" max="9988" width="11.7109375" style="53" bestFit="1" customWidth="1"/>
    <col min="9989" max="9989" width="12.85546875" style="53" bestFit="1" customWidth="1"/>
    <col min="9990" max="9990" width="11.5703125" style="53" bestFit="1" customWidth="1"/>
    <col min="9991" max="9991" width="12.7109375" style="53" bestFit="1" customWidth="1"/>
    <col min="9992" max="10241" width="11.42578125" style="53"/>
    <col min="10242" max="10242" width="51.140625" style="53" customWidth="1"/>
    <col min="10243" max="10243" width="23.28515625" style="53" customWidth="1"/>
    <col min="10244" max="10244" width="11.7109375" style="53" bestFit="1" customWidth="1"/>
    <col min="10245" max="10245" width="12.85546875" style="53" bestFit="1" customWidth="1"/>
    <col min="10246" max="10246" width="11.5703125" style="53" bestFit="1" customWidth="1"/>
    <col min="10247" max="10247" width="12.7109375" style="53" bestFit="1" customWidth="1"/>
    <col min="10248" max="10497" width="11.42578125" style="53"/>
    <col min="10498" max="10498" width="51.140625" style="53" customWidth="1"/>
    <col min="10499" max="10499" width="23.28515625" style="53" customWidth="1"/>
    <col min="10500" max="10500" width="11.7109375" style="53" bestFit="1" customWidth="1"/>
    <col min="10501" max="10501" width="12.85546875" style="53" bestFit="1" customWidth="1"/>
    <col min="10502" max="10502" width="11.5703125" style="53" bestFit="1" customWidth="1"/>
    <col min="10503" max="10503" width="12.7109375" style="53" bestFit="1" customWidth="1"/>
    <col min="10504" max="10753" width="11.42578125" style="53"/>
    <col min="10754" max="10754" width="51.140625" style="53" customWidth="1"/>
    <col min="10755" max="10755" width="23.28515625" style="53" customWidth="1"/>
    <col min="10756" max="10756" width="11.7109375" style="53" bestFit="1" customWidth="1"/>
    <col min="10757" max="10757" width="12.85546875" style="53" bestFit="1" customWidth="1"/>
    <col min="10758" max="10758" width="11.5703125" style="53" bestFit="1" customWidth="1"/>
    <col min="10759" max="10759" width="12.7109375" style="53" bestFit="1" customWidth="1"/>
    <col min="10760" max="11009" width="11.42578125" style="53"/>
    <col min="11010" max="11010" width="51.140625" style="53" customWidth="1"/>
    <col min="11011" max="11011" width="23.28515625" style="53" customWidth="1"/>
    <col min="11012" max="11012" width="11.7109375" style="53" bestFit="1" customWidth="1"/>
    <col min="11013" max="11013" width="12.85546875" style="53" bestFit="1" customWidth="1"/>
    <col min="11014" max="11014" width="11.5703125" style="53" bestFit="1" customWidth="1"/>
    <col min="11015" max="11015" width="12.7109375" style="53" bestFit="1" customWidth="1"/>
    <col min="11016" max="11265" width="11.42578125" style="53"/>
    <col min="11266" max="11266" width="51.140625" style="53" customWidth="1"/>
    <col min="11267" max="11267" width="23.28515625" style="53" customWidth="1"/>
    <col min="11268" max="11268" width="11.7109375" style="53" bestFit="1" customWidth="1"/>
    <col min="11269" max="11269" width="12.85546875" style="53" bestFit="1" customWidth="1"/>
    <col min="11270" max="11270" width="11.5703125" style="53" bestFit="1" customWidth="1"/>
    <col min="11271" max="11271" width="12.7109375" style="53" bestFit="1" customWidth="1"/>
    <col min="11272" max="11521" width="11.42578125" style="53"/>
    <col min="11522" max="11522" width="51.140625" style="53" customWidth="1"/>
    <col min="11523" max="11523" width="23.28515625" style="53" customWidth="1"/>
    <col min="11524" max="11524" width="11.7109375" style="53" bestFit="1" customWidth="1"/>
    <col min="11525" max="11525" width="12.85546875" style="53" bestFit="1" customWidth="1"/>
    <col min="11526" max="11526" width="11.5703125" style="53" bestFit="1" customWidth="1"/>
    <col min="11527" max="11527" width="12.7109375" style="53" bestFit="1" customWidth="1"/>
    <col min="11528" max="11777" width="11.42578125" style="53"/>
    <col min="11778" max="11778" width="51.140625" style="53" customWidth="1"/>
    <col min="11779" max="11779" width="23.28515625" style="53" customWidth="1"/>
    <col min="11780" max="11780" width="11.7109375" style="53" bestFit="1" customWidth="1"/>
    <col min="11781" max="11781" width="12.85546875" style="53" bestFit="1" customWidth="1"/>
    <col min="11782" max="11782" width="11.5703125" style="53" bestFit="1" customWidth="1"/>
    <col min="11783" max="11783" width="12.7109375" style="53" bestFit="1" customWidth="1"/>
    <col min="11784" max="12033" width="11.42578125" style="53"/>
    <col min="12034" max="12034" width="51.140625" style="53" customWidth="1"/>
    <col min="12035" max="12035" width="23.28515625" style="53" customWidth="1"/>
    <col min="12036" max="12036" width="11.7109375" style="53" bestFit="1" customWidth="1"/>
    <col min="12037" max="12037" width="12.85546875" style="53" bestFit="1" customWidth="1"/>
    <col min="12038" max="12038" width="11.5703125" style="53" bestFit="1" customWidth="1"/>
    <col min="12039" max="12039" width="12.7109375" style="53" bestFit="1" customWidth="1"/>
    <col min="12040" max="12289" width="11.42578125" style="53"/>
    <col min="12290" max="12290" width="51.140625" style="53" customWidth="1"/>
    <col min="12291" max="12291" width="23.28515625" style="53" customWidth="1"/>
    <col min="12292" max="12292" width="11.7109375" style="53" bestFit="1" customWidth="1"/>
    <col min="12293" max="12293" width="12.85546875" style="53" bestFit="1" customWidth="1"/>
    <col min="12294" max="12294" width="11.5703125" style="53" bestFit="1" customWidth="1"/>
    <col min="12295" max="12295" width="12.7109375" style="53" bestFit="1" customWidth="1"/>
    <col min="12296" max="12545" width="11.42578125" style="53"/>
    <col min="12546" max="12546" width="51.140625" style="53" customWidth="1"/>
    <col min="12547" max="12547" width="23.28515625" style="53" customWidth="1"/>
    <col min="12548" max="12548" width="11.7109375" style="53" bestFit="1" customWidth="1"/>
    <col min="12549" max="12549" width="12.85546875" style="53" bestFit="1" customWidth="1"/>
    <col min="12550" max="12550" width="11.5703125" style="53" bestFit="1" customWidth="1"/>
    <col min="12551" max="12551" width="12.7109375" style="53" bestFit="1" customWidth="1"/>
    <col min="12552" max="12801" width="11.42578125" style="53"/>
    <col min="12802" max="12802" width="51.140625" style="53" customWidth="1"/>
    <col min="12803" max="12803" width="23.28515625" style="53" customWidth="1"/>
    <col min="12804" max="12804" width="11.7109375" style="53" bestFit="1" customWidth="1"/>
    <col min="12805" max="12805" width="12.85546875" style="53" bestFit="1" customWidth="1"/>
    <col min="12806" max="12806" width="11.5703125" style="53" bestFit="1" customWidth="1"/>
    <col min="12807" max="12807" width="12.7109375" style="53" bestFit="1" customWidth="1"/>
    <col min="12808" max="13057" width="11.42578125" style="53"/>
    <col min="13058" max="13058" width="51.140625" style="53" customWidth="1"/>
    <col min="13059" max="13059" width="23.28515625" style="53" customWidth="1"/>
    <col min="13060" max="13060" width="11.7109375" style="53" bestFit="1" customWidth="1"/>
    <col min="13061" max="13061" width="12.85546875" style="53" bestFit="1" customWidth="1"/>
    <col min="13062" max="13062" width="11.5703125" style="53" bestFit="1" customWidth="1"/>
    <col min="13063" max="13063" width="12.7109375" style="53" bestFit="1" customWidth="1"/>
    <col min="13064" max="13313" width="11.42578125" style="53"/>
    <col min="13314" max="13314" width="51.140625" style="53" customWidth="1"/>
    <col min="13315" max="13315" width="23.28515625" style="53" customWidth="1"/>
    <col min="13316" max="13316" width="11.7109375" style="53" bestFit="1" customWidth="1"/>
    <col min="13317" max="13317" width="12.85546875" style="53" bestFit="1" customWidth="1"/>
    <col min="13318" max="13318" width="11.5703125" style="53" bestFit="1" customWidth="1"/>
    <col min="13319" max="13319" width="12.7109375" style="53" bestFit="1" customWidth="1"/>
    <col min="13320" max="13569" width="11.42578125" style="53"/>
    <col min="13570" max="13570" width="51.140625" style="53" customWidth="1"/>
    <col min="13571" max="13571" width="23.28515625" style="53" customWidth="1"/>
    <col min="13572" max="13572" width="11.7109375" style="53" bestFit="1" customWidth="1"/>
    <col min="13573" max="13573" width="12.85546875" style="53" bestFit="1" customWidth="1"/>
    <col min="13574" max="13574" width="11.5703125" style="53" bestFit="1" customWidth="1"/>
    <col min="13575" max="13575" width="12.7109375" style="53" bestFit="1" customWidth="1"/>
    <col min="13576" max="13825" width="11.42578125" style="53"/>
    <col min="13826" max="13826" width="51.140625" style="53" customWidth="1"/>
    <col min="13827" max="13827" width="23.28515625" style="53" customWidth="1"/>
    <col min="13828" max="13828" width="11.7109375" style="53" bestFit="1" customWidth="1"/>
    <col min="13829" max="13829" width="12.85546875" style="53" bestFit="1" customWidth="1"/>
    <col min="13830" max="13830" width="11.5703125" style="53" bestFit="1" customWidth="1"/>
    <col min="13831" max="13831" width="12.7109375" style="53" bestFit="1" customWidth="1"/>
    <col min="13832" max="14081" width="11.42578125" style="53"/>
    <col min="14082" max="14082" width="51.140625" style="53" customWidth="1"/>
    <col min="14083" max="14083" width="23.28515625" style="53" customWidth="1"/>
    <col min="14084" max="14084" width="11.7109375" style="53" bestFit="1" customWidth="1"/>
    <col min="14085" max="14085" width="12.85546875" style="53" bestFit="1" customWidth="1"/>
    <col min="14086" max="14086" width="11.5703125" style="53" bestFit="1" customWidth="1"/>
    <col min="14087" max="14087" width="12.7109375" style="53" bestFit="1" customWidth="1"/>
    <col min="14088" max="14337" width="11.42578125" style="53"/>
    <col min="14338" max="14338" width="51.140625" style="53" customWidth="1"/>
    <col min="14339" max="14339" width="23.28515625" style="53" customWidth="1"/>
    <col min="14340" max="14340" width="11.7109375" style="53" bestFit="1" customWidth="1"/>
    <col min="14341" max="14341" width="12.85546875" style="53" bestFit="1" customWidth="1"/>
    <col min="14342" max="14342" width="11.5703125" style="53" bestFit="1" customWidth="1"/>
    <col min="14343" max="14343" width="12.7109375" style="53" bestFit="1" customWidth="1"/>
    <col min="14344" max="14593" width="11.42578125" style="53"/>
    <col min="14594" max="14594" width="51.140625" style="53" customWidth="1"/>
    <col min="14595" max="14595" width="23.28515625" style="53" customWidth="1"/>
    <col min="14596" max="14596" width="11.7109375" style="53" bestFit="1" customWidth="1"/>
    <col min="14597" max="14597" width="12.85546875" style="53" bestFit="1" customWidth="1"/>
    <col min="14598" max="14598" width="11.5703125" style="53" bestFit="1" customWidth="1"/>
    <col min="14599" max="14599" width="12.7109375" style="53" bestFit="1" customWidth="1"/>
    <col min="14600" max="14849" width="11.42578125" style="53"/>
    <col min="14850" max="14850" width="51.140625" style="53" customWidth="1"/>
    <col min="14851" max="14851" width="23.28515625" style="53" customWidth="1"/>
    <col min="14852" max="14852" width="11.7109375" style="53" bestFit="1" customWidth="1"/>
    <col min="14853" max="14853" width="12.85546875" style="53" bestFit="1" customWidth="1"/>
    <col min="14854" max="14854" width="11.5703125" style="53" bestFit="1" customWidth="1"/>
    <col min="14855" max="14855" width="12.7109375" style="53" bestFit="1" customWidth="1"/>
    <col min="14856" max="15105" width="11.42578125" style="53"/>
    <col min="15106" max="15106" width="51.140625" style="53" customWidth="1"/>
    <col min="15107" max="15107" width="23.28515625" style="53" customWidth="1"/>
    <col min="15108" max="15108" width="11.7109375" style="53" bestFit="1" customWidth="1"/>
    <col min="15109" max="15109" width="12.85546875" style="53" bestFit="1" customWidth="1"/>
    <col min="15110" max="15110" width="11.5703125" style="53" bestFit="1" customWidth="1"/>
    <col min="15111" max="15111" width="12.7109375" style="53" bestFit="1" customWidth="1"/>
    <col min="15112" max="15361" width="11.42578125" style="53"/>
    <col min="15362" max="15362" width="51.140625" style="53" customWidth="1"/>
    <col min="15363" max="15363" width="23.28515625" style="53" customWidth="1"/>
    <col min="15364" max="15364" width="11.7109375" style="53" bestFit="1" customWidth="1"/>
    <col min="15365" max="15365" width="12.85546875" style="53" bestFit="1" customWidth="1"/>
    <col min="15366" max="15366" width="11.5703125" style="53" bestFit="1" customWidth="1"/>
    <col min="15367" max="15367" width="12.7109375" style="53" bestFit="1" customWidth="1"/>
    <col min="15368" max="15617" width="11.42578125" style="53"/>
    <col min="15618" max="15618" width="51.140625" style="53" customWidth="1"/>
    <col min="15619" max="15619" width="23.28515625" style="53" customWidth="1"/>
    <col min="15620" max="15620" width="11.7109375" style="53" bestFit="1" customWidth="1"/>
    <col min="15621" max="15621" width="12.85546875" style="53" bestFit="1" customWidth="1"/>
    <col min="15622" max="15622" width="11.5703125" style="53" bestFit="1" customWidth="1"/>
    <col min="15623" max="15623" width="12.7109375" style="53" bestFit="1" customWidth="1"/>
    <col min="15624" max="15873" width="11.42578125" style="53"/>
    <col min="15874" max="15874" width="51.140625" style="53" customWidth="1"/>
    <col min="15875" max="15875" width="23.28515625" style="53" customWidth="1"/>
    <col min="15876" max="15876" width="11.7109375" style="53" bestFit="1" customWidth="1"/>
    <col min="15877" max="15877" width="12.85546875" style="53" bestFit="1" customWidth="1"/>
    <col min="15878" max="15878" width="11.5703125" style="53" bestFit="1" customWidth="1"/>
    <col min="15879" max="15879" width="12.7109375" style="53" bestFit="1" customWidth="1"/>
    <col min="15880" max="16129" width="11.42578125" style="53"/>
    <col min="16130" max="16130" width="51.140625" style="53" customWidth="1"/>
    <col min="16131" max="16131" width="23.28515625" style="53" customWidth="1"/>
    <col min="16132" max="16132" width="11.7109375" style="53" bestFit="1" customWidth="1"/>
    <col min="16133" max="16133" width="12.85546875" style="53" bestFit="1" customWidth="1"/>
    <col min="16134" max="16134" width="11.5703125" style="53" bestFit="1" customWidth="1"/>
    <col min="16135" max="16135" width="12.7109375" style="53" bestFit="1" customWidth="1"/>
    <col min="16136" max="16384" width="11.42578125" style="53"/>
  </cols>
  <sheetData>
    <row r="1" spans="2:4" ht="24.75" customHeight="1" x14ac:dyDescent="0.25">
      <c r="B1" s="154" t="s">
        <v>20</v>
      </c>
      <c r="C1" s="154"/>
    </row>
    <row r="2" spans="2:4" ht="12.75" customHeight="1" x14ac:dyDescent="0.25">
      <c r="B2" s="52"/>
      <c r="C2" s="52"/>
    </row>
    <row r="3" spans="2:4" ht="12.75" customHeight="1" thickBot="1" x14ac:dyDescent="0.3">
      <c r="B3" s="52"/>
      <c r="C3" s="52"/>
    </row>
    <row r="4" spans="2:4" ht="25.5" customHeight="1" x14ac:dyDescent="0.25">
      <c r="B4" s="149" t="s">
        <v>60</v>
      </c>
      <c r="C4" s="150"/>
    </row>
    <row r="5" spans="2:4" ht="25.5" hidden="1" customHeight="1" x14ac:dyDescent="0.25">
      <c r="B5" s="160" t="s">
        <v>55</v>
      </c>
      <c r="C5" s="161">
        <f>+[16]RECAUDACION!E20</f>
        <v>1048819.3699999999</v>
      </c>
    </row>
    <row r="6" spans="2:4" ht="25.5" customHeight="1" x14ac:dyDescent="0.25">
      <c r="B6" s="25" t="s">
        <v>23</v>
      </c>
      <c r="C6" s="105">
        <f>+[16]RECAUDACION!R20</f>
        <v>4769661.5199999996</v>
      </c>
    </row>
    <row r="7" spans="2:4" ht="25.5" customHeight="1" x14ac:dyDescent="0.25">
      <c r="B7" s="4" t="s">
        <v>24</v>
      </c>
      <c r="C7" s="106">
        <f>+[16]RECAUDACION!T20</f>
        <v>2663552.1500000004</v>
      </c>
    </row>
    <row r="8" spans="2:4" ht="25.5" customHeight="1" x14ac:dyDescent="0.25">
      <c r="B8" s="4" t="s">
        <v>2</v>
      </c>
      <c r="C8" s="106">
        <f>+[16]RECAUDACION!V20</f>
        <v>1940573.58</v>
      </c>
    </row>
    <row r="9" spans="2:4" ht="25.5" customHeight="1" x14ac:dyDescent="0.25">
      <c r="B9" s="4" t="s">
        <v>3</v>
      </c>
      <c r="C9" s="106">
        <f>+[16]RECAUDACION!X20</f>
        <v>19276160.91</v>
      </c>
      <c r="D9" s="85"/>
    </row>
    <row r="10" spans="2:4" ht="25.5" customHeight="1" x14ac:dyDescent="0.25">
      <c r="B10" s="4" t="s">
        <v>4</v>
      </c>
      <c r="C10" s="106">
        <f>+[16]RECAUDACION!AA20</f>
        <v>17347012.969999999</v>
      </c>
      <c r="D10" s="85"/>
    </row>
    <row r="11" spans="2:4" ht="25.5" customHeight="1" x14ac:dyDescent="0.25">
      <c r="B11" s="4" t="s">
        <v>5</v>
      </c>
      <c r="C11" s="106">
        <f>+[16]RECAUDACION!AD22</f>
        <v>14415778.880000001</v>
      </c>
      <c r="D11" s="85"/>
    </row>
    <row r="12" spans="2:4" ht="25.5" customHeight="1" x14ac:dyDescent="0.25">
      <c r="B12" s="4" t="s">
        <v>6</v>
      </c>
      <c r="C12" s="106">
        <f>+[16]RECAUDACION!AG20</f>
        <v>14584598.26</v>
      </c>
      <c r="D12" s="85"/>
    </row>
    <row r="13" spans="2:4" ht="25.5" customHeight="1" x14ac:dyDescent="0.25">
      <c r="B13" s="4" t="s">
        <v>7</v>
      </c>
      <c r="C13" s="106">
        <f>+[16]RECAUDACION!AJ20</f>
        <v>15394737.270000001</v>
      </c>
      <c r="D13" s="85"/>
    </row>
    <row r="14" spans="2:4" ht="25.5" customHeight="1" x14ac:dyDescent="0.25">
      <c r="B14" s="10" t="s">
        <v>8</v>
      </c>
      <c r="C14" s="107">
        <f>[16]RECAUDACION!AM23</f>
        <v>30961952.040000003</v>
      </c>
      <c r="D14" s="85"/>
    </row>
    <row r="15" spans="2:4" ht="25.5" customHeight="1" thickBot="1" x14ac:dyDescent="0.3">
      <c r="B15" s="14"/>
      <c r="C15" s="52"/>
    </row>
    <row r="16" spans="2:4" ht="22.5" customHeight="1" thickBot="1" x14ac:dyDescent="0.3">
      <c r="B16" s="16" t="s">
        <v>9</v>
      </c>
      <c r="C16" s="102">
        <f>+C14</f>
        <v>30961952.040000003</v>
      </c>
    </row>
    <row r="17" spans="1:45" ht="25.5" customHeight="1" thickBot="1" x14ac:dyDescent="0.3">
      <c r="B17" s="52"/>
      <c r="C17" s="52"/>
    </row>
    <row r="18" spans="1:45" ht="25.5" customHeight="1" thickBot="1" x14ac:dyDescent="0.3">
      <c r="B18" s="141" t="s">
        <v>10</v>
      </c>
      <c r="C18" s="142"/>
      <c r="G18" s="123"/>
    </row>
    <row r="19" spans="1:45" ht="28.5" customHeight="1" x14ac:dyDescent="0.25">
      <c r="B19" s="110" t="s">
        <v>13</v>
      </c>
      <c r="C19" s="162">
        <f>+C12-C11</f>
        <v>168819.37999999896</v>
      </c>
    </row>
    <row r="20" spans="1:45" ht="28.5" customHeight="1" x14ac:dyDescent="0.25">
      <c r="B20" s="110" t="s">
        <v>14</v>
      </c>
      <c r="C20" s="124">
        <f>+C13-C12</f>
        <v>810139.01000000164</v>
      </c>
    </row>
    <row r="21" spans="1:45" ht="21" customHeight="1" x14ac:dyDescent="0.25">
      <c r="B21" s="110" t="s">
        <v>15</v>
      </c>
      <c r="C21" s="133">
        <f>+C14-C13</f>
        <v>15567214.770000001</v>
      </c>
    </row>
    <row r="22" spans="1:45" ht="24" customHeight="1" x14ac:dyDescent="0.25">
      <c r="B22" s="113" t="s">
        <v>16</v>
      </c>
      <c r="C22" s="163">
        <f>+(C19+C20+C21)/3</f>
        <v>5515391.0533333337</v>
      </c>
    </row>
    <row r="23" spans="1:45" s="127" customFormat="1" ht="23.25" customHeight="1" x14ac:dyDescent="0.25">
      <c r="A23" s="116"/>
      <c r="B23" s="18" t="s">
        <v>17</v>
      </c>
      <c r="C23" s="133">
        <f>+C13</f>
        <v>15394737.270000001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</row>
    <row r="24" spans="1:45" ht="23.25" customHeight="1" thickBot="1" x14ac:dyDescent="0.3">
      <c r="B24" s="18" t="s">
        <v>18</v>
      </c>
      <c r="C24" s="164">
        <f>+C23+C22</f>
        <v>20910128.323333334</v>
      </c>
    </row>
    <row r="25" spans="1:45" ht="36" customHeight="1" thickBot="1" x14ac:dyDescent="0.3">
      <c r="B25" s="24" t="s">
        <v>19</v>
      </c>
      <c r="C25" s="165">
        <v>19500000</v>
      </c>
      <c r="E25" s="86"/>
    </row>
    <row r="26" spans="1:45" ht="12.75" customHeight="1" x14ac:dyDescent="0.25">
      <c r="B26" s="52"/>
      <c r="C26" s="52"/>
    </row>
    <row r="27" spans="1:45" ht="12.75" customHeight="1" x14ac:dyDescent="0.25">
      <c r="B27" s="52"/>
      <c r="C27" s="52"/>
    </row>
    <row r="28" spans="1:45" ht="12.75" customHeight="1" x14ac:dyDescent="0.25">
      <c r="B28" s="52"/>
      <c r="C28" s="52"/>
    </row>
    <row r="29" spans="1:45" ht="12.75" customHeight="1" x14ac:dyDescent="0.25">
      <c r="B29" s="52"/>
      <c r="C29" s="52"/>
    </row>
    <row r="30" spans="1:45" ht="12.75" customHeight="1" x14ac:dyDescent="0.25">
      <c r="B30" s="52"/>
      <c r="C30" s="52"/>
    </row>
    <row r="31" spans="1:45" ht="12.75" customHeight="1" x14ac:dyDescent="0.25">
      <c r="B31" s="52"/>
      <c r="C31" s="52"/>
    </row>
    <row r="32" spans="1:45" ht="12.75" customHeight="1" x14ac:dyDescent="0.25">
      <c r="B32" s="52"/>
      <c r="C32" s="52"/>
    </row>
    <row r="33" spans="2:3" ht="12.75" customHeight="1" x14ac:dyDescent="0.25">
      <c r="B33" s="52"/>
      <c r="C33" s="52"/>
    </row>
    <row r="34" spans="2:3" ht="12.75" customHeight="1" x14ac:dyDescent="0.25">
      <c r="B34" s="52"/>
      <c r="C34" s="52"/>
    </row>
    <row r="35" spans="2:3" ht="12.75" customHeight="1" x14ac:dyDescent="0.25">
      <c r="B35" s="52"/>
      <c r="C35" s="52"/>
    </row>
    <row r="36" spans="2:3" ht="12.75" customHeight="1" x14ac:dyDescent="0.25">
      <c r="B36" s="52"/>
      <c r="C36" s="52"/>
    </row>
    <row r="37" spans="2:3" ht="12.75" customHeight="1" x14ac:dyDescent="0.25">
      <c r="B37" s="52"/>
      <c r="C37" s="52"/>
    </row>
    <row r="38" spans="2:3" ht="12.75" customHeight="1" x14ac:dyDescent="0.25">
      <c r="B38" s="52"/>
      <c r="C38" s="52"/>
    </row>
    <row r="39" spans="2:3" ht="12.75" customHeight="1" x14ac:dyDescent="0.25">
      <c r="B39" s="52"/>
      <c r="C39" s="52"/>
    </row>
    <row r="40" spans="2:3" ht="12.75" customHeight="1" x14ac:dyDescent="0.25">
      <c r="B40" s="52"/>
      <c r="C40" s="52"/>
    </row>
    <row r="41" spans="2:3" ht="12.75" customHeight="1" x14ac:dyDescent="0.25">
      <c r="B41" s="52"/>
      <c r="C41" s="52"/>
    </row>
    <row r="42" spans="2:3" ht="12.75" customHeight="1" x14ac:dyDescent="0.25">
      <c r="B42" s="52"/>
      <c r="C42" s="52"/>
    </row>
    <row r="43" spans="2:3" ht="12.75" customHeight="1" x14ac:dyDescent="0.25">
      <c r="B43" s="52"/>
      <c r="C43" s="52"/>
    </row>
    <row r="44" spans="2:3" ht="12.75" customHeight="1" x14ac:dyDescent="0.25">
      <c r="B44" s="52"/>
      <c r="C44" s="52"/>
    </row>
    <row r="45" spans="2:3" ht="12.75" customHeight="1" x14ac:dyDescent="0.25">
      <c r="B45" s="52"/>
      <c r="C45" s="52"/>
    </row>
    <row r="46" spans="2:3" ht="12.75" customHeight="1" x14ac:dyDescent="0.25">
      <c r="B46" s="52"/>
      <c r="C46" s="52"/>
    </row>
    <row r="47" spans="2:3" ht="12.75" customHeight="1" x14ac:dyDescent="0.25">
      <c r="B47" s="52"/>
      <c r="C47" s="52"/>
    </row>
    <row r="48" spans="2:3" ht="12.75" customHeight="1" x14ac:dyDescent="0.25">
      <c r="B48" s="52"/>
      <c r="C48" s="52"/>
    </row>
    <row r="49" spans="2:3" ht="12.75" customHeight="1" x14ac:dyDescent="0.25">
      <c r="B49" s="52"/>
      <c r="C49" s="52"/>
    </row>
    <row r="50" spans="2:3" ht="12.75" customHeight="1" x14ac:dyDescent="0.25">
      <c r="B50" s="52"/>
      <c r="C50" s="52"/>
    </row>
    <row r="51" spans="2:3" ht="12.75" customHeight="1" x14ac:dyDescent="0.25">
      <c r="B51" s="52"/>
      <c r="C51" s="52"/>
    </row>
    <row r="52" spans="2:3" ht="12.75" customHeight="1" x14ac:dyDescent="0.25">
      <c r="B52" s="52"/>
      <c r="C52" s="52"/>
    </row>
    <row r="53" spans="2:3" ht="12.75" customHeight="1" x14ac:dyDescent="0.25">
      <c r="B53" s="52"/>
      <c r="C53" s="52"/>
    </row>
    <row r="54" spans="2:3" ht="12.75" customHeight="1" x14ac:dyDescent="0.25">
      <c r="B54" s="52"/>
      <c r="C54" s="52"/>
    </row>
    <row r="55" spans="2:3" ht="12.75" customHeight="1" x14ac:dyDescent="0.25">
      <c r="B55" s="52"/>
      <c r="C55" s="52"/>
    </row>
    <row r="56" spans="2:3" ht="12.75" customHeight="1" x14ac:dyDescent="0.25">
      <c r="B56" s="52"/>
      <c r="C56" s="52"/>
    </row>
    <row r="57" spans="2:3" ht="12.75" customHeight="1" x14ac:dyDescent="0.25">
      <c r="B57" s="52"/>
      <c r="C57" s="52"/>
    </row>
    <row r="58" spans="2:3" ht="12.75" customHeight="1" x14ac:dyDescent="0.25">
      <c r="B58" s="52"/>
      <c r="C58" s="52"/>
    </row>
    <row r="59" spans="2:3" ht="12.75" customHeight="1" x14ac:dyDescent="0.25">
      <c r="B59" s="52"/>
      <c r="C59" s="52"/>
    </row>
    <row r="60" spans="2:3" ht="12.75" customHeight="1" x14ac:dyDescent="0.25">
      <c r="B60" s="52"/>
      <c r="C60" s="52"/>
    </row>
    <row r="61" spans="2:3" ht="12.75" customHeight="1" x14ac:dyDescent="0.25">
      <c r="B61" s="52"/>
      <c r="C61" s="52"/>
    </row>
    <row r="62" spans="2:3" ht="12.75" customHeight="1" x14ac:dyDescent="0.25">
      <c r="B62" s="52"/>
      <c r="C62" s="52"/>
    </row>
    <row r="63" spans="2:3" ht="12.75" customHeight="1" x14ac:dyDescent="0.25">
      <c r="B63" s="52"/>
      <c r="C63" s="52"/>
    </row>
    <row r="64" spans="2:3" ht="12.75" customHeight="1" x14ac:dyDescent="0.25">
      <c r="B64" s="52"/>
      <c r="C64" s="52"/>
    </row>
    <row r="65" spans="2:3" ht="12.75" customHeight="1" x14ac:dyDescent="0.25">
      <c r="B65" s="52"/>
      <c r="C65" s="52"/>
    </row>
    <row r="66" spans="2:3" ht="12.75" customHeight="1" x14ac:dyDescent="0.25">
      <c r="B66" s="52"/>
      <c r="C66" s="52"/>
    </row>
    <row r="67" spans="2:3" ht="12.75" customHeight="1" x14ac:dyDescent="0.25">
      <c r="B67" s="52"/>
      <c r="C67" s="52"/>
    </row>
    <row r="68" spans="2:3" ht="12.75" customHeight="1" x14ac:dyDescent="0.25">
      <c r="B68" s="52"/>
      <c r="C68" s="52"/>
    </row>
    <row r="69" spans="2:3" ht="12.75" customHeight="1" x14ac:dyDescent="0.25">
      <c r="B69" s="52"/>
      <c r="C69" s="52"/>
    </row>
    <row r="70" spans="2:3" ht="12.75" customHeight="1" x14ac:dyDescent="0.25">
      <c r="B70" s="52"/>
      <c r="C70" s="52"/>
    </row>
    <row r="71" spans="2:3" ht="12.75" customHeight="1" x14ac:dyDescent="0.25">
      <c r="B71" s="52"/>
      <c r="C71" s="52"/>
    </row>
    <row r="72" spans="2:3" ht="12.75" customHeight="1" x14ac:dyDescent="0.25">
      <c r="B72" s="52"/>
      <c r="C72" s="52"/>
    </row>
    <row r="73" spans="2:3" ht="12.75" customHeight="1" x14ac:dyDescent="0.25">
      <c r="B73" s="52"/>
    </row>
    <row r="74" spans="2:3" ht="12.75" customHeight="1" x14ac:dyDescent="0.25">
      <c r="B74" s="52"/>
    </row>
    <row r="75" spans="2:3" ht="12.75" customHeight="1" x14ac:dyDescent="0.25">
      <c r="B75" s="52"/>
    </row>
    <row r="76" spans="2:3" ht="12.75" customHeight="1" x14ac:dyDescent="0.25">
      <c r="B76" s="52"/>
    </row>
    <row r="77" spans="2:3" ht="12.75" customHeight="1" x14ac:dyDescent="0.25">
      <c r="B77" s="52"/>
    </row>
    <row r="78" spans="2:3" ht="12.75" customHeight="1" x14ac:dyDescent="0.25">
      <c r="B78" s="52"/>
    </row>
    <row r="79" spans="2:3" ht="12.75" customHeight="1" x14ac:dyDescent="0.25">
      <c r="B79" s="52"/>
    </row>
    <row r="80" spans="2:3" ht="12.75" customHeight="1" x14ac:dyDescent="0.25">
      <c r="B80" s="52"/>
    </row>
    <row r="81" spans="2:2" ht="12.75" customHeight="1" x14ac:dyDescent="0.25">
      <c r="B81" s="52"/>
    </row>
    <row r="82" spans="2:2" ht="12.75" customHeight="1" x14ac:dyDescent="0.25">
      <c r="B82" s="52"/>
    </row>
    <row r="83" spans="2:2" ht="12.75" customHeight="1" x14ac:dyDescent="0.25">
      <c r="B83" s="52"/>
    </row>
    <row r="84" spans="2:2" ht="12.75" customHeight="1" x14ac:dyDescent="0.25">
      <c r="B84" s="52"/>
    </row>
    <row r="85" spans="2:2" ht="12.75" customHeight="1" x14ac:dyDescent="0.25">
      <c r="B85" s="52"/>
    </row>
    <row r="86" spans="2:2" ht="12.75" customHeight="1" x14ac:dyDescent="0.25">
      <c r="B86" s="52"/>
    </row>
    <row r="87" spans="2:2" ht="12.75" customHeight="1" x14ac:dyDescent="0.25">
      <c r="B87" s="52"/>
    </row>
    <row r="88" spans="2:2" ht="12.75" customHeight="1" x14ac:dyDescent="0.25">
      <c r="B88" s="52"/>
    </row>
    <row r="89" spans="2:2" ht="12.75" customHeight="1" x14ac:dyDescent="0.25">
      <c r="B89" s="52"/>
    </row>
    <row r="90" spans="2:2" ht="12.75" customHeight="1" x14ac:dyDescent="0.25">
      <c r="B90" s="52"/>
    </row>
    <row r="91" spans="2:2" ht="12.75" customHeight="1" x14ac:dyDescent="0.25">
      <c r="B91" s="52"/>
    </row>
    <row r="92" spans="2:2" ht="12.75" customHeight="1" x14ac:dyDescent="0.25">
      <c r="B92" s="52"/>
    </row>
    <row r="93" spans="2:2" ht="12.75" customHeight="1" x14ac:dyDescent="0.25">
      <c r="B93" s="52"/>
    </row>
    <row r="94" spans="2:2" ht="12.75" customHeight="1" x14ac:dyDescent="0.25">
      <c r="B94" s="52"/>
    </row>
    <row r="95" spans="2:2" ht="12.75" customHeight="1" x14ac:dyDescent="0.25">
      <c r="B95" s="52"/>
    </row>
    <row r="96" spans="2:2" ht="12.75" customHeight="1" x14ac:dyDescent="0.25">
      <c r="B96" s="52"/>
    </row>
    <row r="97" spans="2:2" ht="12.75" customHeight="1" x14ac:dyDescent="0.25">
      <c r="B97" s="52"/>
    </row>
    <row r="98" spans="2:2" ht="12.75" customHeight="1" x14ac:dyDescent="0.25">
      <c r="B98" s="52"/>
    </row>
    <row r="99" spans="2:2" ht="12.75" customHeight="1" x14ac:dyDescent="0.25">
      <c r="B99" s="52"/>
    </row>
    <row r="100" spans="2:2" ht="12.75" customHeight="1" x14ac:dyDescent="0.25">
      <c r="B100" s="52"/>
    </row>
    <row r="101" spans="2:2" ht="12.75" customHeight="1" x14ac:dyDescent="0.25">
      <c r="B101" s="52"/>
    </row>
    <row r="102" spans="2:2" ht="12.75" customHeight="1" x14ac:dyDescent="0.25">
      <c r="B102" s="52"/>
    </row>
    <row r="103" spans="2:2" ht="12.75" customHeight="1" x14ac:dyDescent="0.25">
      <c r="B103" s="52"/>
    </row>
    <row r="104" spans="2:2" ht="12.75" customHeight="1" x14ac:dyDescent="0.25">
      <c r="B104" s="52"/>
    </row>
    <row r="105" spans="2:2" ht="12.75" customHeight="1" x14ac:dyDescent="0.25">
      <c r="B105" s="52"/>
    </row>
    <row r="106" spans="2:2" ht="12.75" customHeight="1" x14ac:dyDescent="0.25">
      <c r="B106" s="52"/>
    </row>
    <row r="107" spans="2:2" ht="12.75" customHeight="1" x14ac:dyDescent="0.25">
      <c r="B107" s="52"/>
    </row>
    <row r="108" spans="2:2" ht="12.75" customHeight="1" x14ac:dyDescent="0.25">
      <c r="B108" s="52"/>
    </row>
    <row r="109" spans="2:2" ht="12.75" customHeight="1" x14ac:dyDescent="0.25">
      <c r="B109" s="52"/>
    </row>
    <row r="110" spans="2:2" ht="12.75" customHeight="1" x14ac:dyDescent="0.25">
      <c r="B110" s="52"/>
    </row>
    <row r="111" spans="2:2" ht="12.75" customHeight="1" x14ac:dyDescent="0.25">
      <c r="B111" s="52"/>
    </row>
    <row r="112" spans="2:2" ht="12.75" customHeight="1" x14ac:dyDescent="0.25">
      <c r="B112" s="52"/>
    </row>
    <row r="113" spans="2:2" ht="12.75" customHeight="1" x14ac:dyDescent="0.25">
      <c r="B113" s="52"/>
    </row>
    <row r="114" spans="2:2" ht="12.75" customHeight="1" x14ac:dyDescent="0.25">
      <c r="B114" s="52"/>
    </row>
    <row r="115" spans="2:2" ht="12.75" customHeight="1" x14ac:dyDescent="0.25">
      <c r="B115" s="52"/>
    </row>
    <row r="116" spans="2:2" ht="12.75" customHeight="1" x14ac:dyDescent="0.25">
      <c r="B116" s="52"/>
    </row>
    <row r="117" spans="2:2" ht="12.75" customHeight="1" x14ac:dyDescent="0.25">
      <c r="B117" s="52"/>
    </row>
    <row r="118" spans="2:2" ht="12.75" customHeight="1" x14ac:dyDescent="0.25">
      <c r="B118" s="52"/>
    </row>
    <row r="119" spans="2:2" ht="12.75" customHeight="1" x14ac:dyDescent="0.25">
      <c r="B119" s="52"/>
    </row>
    <row r="120" spans="2:2" ht="12.75" customHeight="1" x14ac:dyDescent="0.25">
      <c r="B120" s="52"/>
    </row>
    <row r="121" spans="2:2" ht="12.75" customHeight="1" x14ac:dyDescent="0.25">
      <c r="B121" s="52"/>
    </row>
    <row r="122" spans="2:2" ht="12.75" customHeight="1" x14ac:dyDescent="0.25">
      <c r="B122" s="52"/>
    </row>
    <row r="123" spans="2:2" ht="12.75" customHeight="1" x14ac:dyDescent="0.25">
      <c r="B123" s="52"/>
    </row>
    <row r="124" spans="2:2" ht="12.75" customHeight="1" x14ac:dyDescent="0.25">
      <c r="B124" s="52"/>
    </row>
    <row r="125" spans="2:2" ht="12.75" customHeight="1" x14ac:dyDescent="0.25">
      <c r="B125" s="52"/>
    </row>
    <row r="126" spans="2:2" ht="12.75" customHeight="1" x14ac:dyDescent="0.25">
      <c r="B126" s="52"/>
    </row>
    <row r="127" spans="2:2" ht="12.75" customHeight="1" x14ac:dyDescent="0.25">
      <c r="B127" s="52"/>
    </row>
    <row r="128" spans="2:2" ht="12.75" customHeight="1" x14ac:dyDescent="0.25">
      <c r="B128" s="52"/>
    </row>
    <row r="129" spans="2:2" ht="12.75" customHeight="1" x14ac:dyDescent="0.25">
      <c r="B129" s="52"/>
    </row>
    <row r="130" spans="2:2" ht="12.75" customHeight="1" x14ac:dyDescent="0.25">
      <c r="B130" s="52"/>
    </row>
    <row r="131" spans="2:2" ht="12.75" customHeight="1" x14ac:dyDescent="0.25">
      <c r="B131" s="52"/>
    </row>
    <row r="132" spans="2:2" ht="12.75" customHeight="1" x14ac:dyDescent="0.25">
      <c r="B132" s="52"/>
    </row>
    <row r="133" spans="2:2" ht="12.75" customHeight="1" x14ac:dyDescent="0.25">
      <c r="B133" s="52"/>
    </row>
    <row r="134" spans="2:2" ht="12.75" customHeight="1" x14ac:dyDescent="0.25">
      <c r="B134" s="52"/>
    </row>
    <row r="135" spans="2:2" ht="12.75" customHeight="1" x14ac:dyDescent="0.25">
      <c r="B135" s="52"/>
    </row>
    <row r="136" spans="2:2" ht="12.75" customHeight="1" x14ac:dyDescent="0.25">
      <c r="B136" s="52"/>
    </row>
    <row r="137" spans="2:2" ht="12.75" customHeight="1" x14ac:dyDescent="0.25">
      <c r="B137" s="52"/>
    </row>
    <row r="138" spans="2:2" ht="12.75" customHeight="1" x14ac:dyDescent="0.25">
      <c r="B138" s="52"/>
    </row>
    <row r="139" spans="2:2" ht="12.75" customHeight="1" x14ac:dyDescent="0.25">
      <c r="B139" s="52"/>
    </row>
    <row r="140" spans="2:2" ht="12.75" customHeight="1" x14ac:dyDescent="0.25">
      <c r="B140" s="52"/>
    </row>
    <row r="141" spans="2:2" ht="12.75" customHeight="1" x14ac:dyDescent="0.25">
      <c r="B141" s="52"/>
    </row>
    <row r="142" spans="2:2" ht="12.75" customHeight="1" x14ac:dyDescent="0.25">
      <c r="B142" s="52"/>
    </row>
    <row r="143" spans="2:2" ht="12.75" customHeight="1" x14ac:dyDescent="0.25">
      <c r="B143" s="52"/>
    </row>
    <row r="144" spans="2:2" ht="12.75" customHeight="1" x14ac:dyDescent="0.25">
      <c r="B144" s="52"/>
    </row>
    <row r="145" spans="2:2" ht="12.75" customHeight="1" x14ac:dyDescent="0.25">
      <c r="B145" s="52"/>
    </row>
    <row r="146" spans="2:2" ht="12.75" customHeight="1" x14ac:dyDescent="0.25">
      <c r="B146" s="52"/>
    </row>
    <row r="147" spans="2:2" ht="12.75" customHeight="1" x14ac:dyDescent="0.25">
      <c r="B147" s="52"/>
    </row>
    <row r="148" spans="2:2" ht="12.75" customHeight="1" x14ac:dyDescent="0.25">
      <c r="B148" s="52"/>
    </row>
    <row r="149" spans="2:2" ht="12.75" customHeight="1" x14ac:dyDescent="0.25">
      <c r="B149" s="52"/>
    </row>
    <row r="150" spans="2:2" ht="12.75" customHeight="1" x14ac:dyDescent="0.25">
      <c r="B150" s="52"/>
    </row>
    <row r="151" spans="2:2" ht="12.75" customHeight="1" x14ac:dyDescent="0.25">
      <c r="B151" s="52"/>
    </row>
    <row r="152" spans="2:2" ht="12.75" customHeight="1" x14ac:dyDescent="0.25">
      <c r="B152" s="52"/>
    </row>
    <row r="153" spans="2:2" ht="12.75" customHeight="1" x14ac:dyDescent="0.25">
      <c r="B153" s="52"/>
    </row>
    <row r="154" spans="2:2" ht="12.75" customHeight="1" x14ac:dyDescent="0.25">
      <c r="B154" s="52"/>
    </row>
    <row r="155" spans="2:2" ht="12.75" customHeight="1" x14ac:dyDescent="0.25">
      <c r="B155" s="52"/>
    </row>
    <row r="156" spans="2:2" ht="12.75" customHeight="1" x14ac:dyDescent="0.25">
      <c r="B156" s="52"/>
    </row>
    <row r="157" spans="2:2" ht="12.75" customHeight="1" x14ac:dyDescent="0.25">
      <c r="B157" s="52"/>
    </row>
    <row r="158" spans="2:2" ht="12.75" customHeight="1" x14ac:dyDescent="0.25">
      <c r="B158" s="52"/>
    </row>
    <row r="159" spans="2:2" ht="12.75" customHeight="1" x14ac:dyDescent="0.25">
      <c r="B159" s="52"/>
    </row>
    <row r="160" spans="2:2" ht="12.75" customHeight="1" x14ac:dyDescent="0.25">
      <c r="B160" s="52"/>
    </row>
    <row r="161" spans="2:2" ht="12.75" customHeight="1" x14ac:dyDescent="0.25">
      <c r="B161" s="52"/>
    </row>
    <row r="162" spans="2:2" ht="12.75" customHeight="1" x14ac:dyDescent="0.25">
      <c r="B162" s="52"/>
    </row>
    <row r="163" spans="2:2" ht="12.75" customHeight="1" x14ac:dyDescent="0.25">
      <c r="B163" s="52"/>
    </row>
    <row r="164" spans="2:2" ht="12.75" customHeight="1" x14ac:dyDescent="0.25">
      <c r="B164" s="52"/>
    </row>
    <row r="165" spans="2:2" ht="12.75" customHeight="1" x14ac:dyDescent="0.25">
      <c r="B165" s="52"/>
    </row>
    <row r="166" spans="2:2" ht="12.75" customHeight="1" x14ac:dyDescent="0.25">
      <c r="B166" s="52"/>
    </row>
    <row r="167" spans="2:2" ht="12.75" customHeight="1" x14ac:dyDescent="0.25">
      <c r="B167" s="52"/>
    </row>
    <row r="168" spans="2:2" ht="12.75" customHeight="1" x14ac:dyDescent="0.25">
      <c r="B168" s="52"/>
    </row>
    <row r="169" spans="2:2" ht="12.75" customHeight="1" x14ac:dyDescent="0.25">
      <c r="B169" s="52"/>
    </row>
    <row r="170" spans="2:2" ht="12.75" customHeight="1" x14ac:dyDescent="0.25">
      <c r="B170" s="52"/>
    </row>
    <row r="171" spans="2:2" ht="12.75" customHeight="1" x14ac:dyDescent="0.25">
      <c r="B171" s="52"/>
    </row>
    <row r="172" spans="2:2" ht="12.75" customHeight="1" x14ac:dyDescent="0.25">
      <c r="B172" s="52"/>
    </row>
    <row r="173" spans="2:2" ht="12.75" customHeight="1" x14ac:dyDescent="0.25">
      <c r="B173" s="52"/>
    </row>
    <row r="174" spans="2:2" ht="12.75" customHeight="1" x14ac:dyDescent="0.25">
      <c r="B174" s="52"/>
    </row>
    <row r="175" spans="2:2" ht="12.75" customHeight="1" x14ac:dyDescent="0.25">
      <c r="B175" s="52"/>
    </row>
    <row r="176" spans="2:2" ht="12.75" customHeight="1" x14ac:dyDescent="0.25">
      <c r="B176" s="52"/>
    </row>
    <row r="177" spans="2:2" ht="12.75" customHeight="1" x14ac:dyDescent="0.25">
      <c r="B177" s="52"/>
    </row>
    <row r="178" spans="2:2" ht="12.75" customHeight="1" x14ac:dyDescent="0.25">
      <c r="B178" s="52"/>
    </row>
    <row r="179" spans="2:2" ht="12.75" customHeight="1" x14ac:dyDescent="0.25">
      <c r="B179" s="52"/>
    </row>
    <row r="180" spans="2:2" ht="12.75" customHeight="1" x14ac:dyDescent="0.25">
      <c r="B180" s="52"/>
    </row>
    <row r="181" spans="2:2" ht="12.75" customHeight="1" x14ac:dyDescent="0.25">
      <c r="B181" s="52"/>
    </row>
    <row r="182" spans="2:2" ht="12.75" customHeight="1" x14ac:dyDescent="0.25">
      <c r="B182" s="52"/>
    </row>
    <row r="183" spans="2:2" ht="12.75" customHeight="1" x14ac:dyDescent="0.25">
      <c r="B183" s="52"/>
    </row>
    <row r="184" spans="2:2" ht="12.75" customHeight="1" x14ac:dyDescent="0.25">
      <c r="B184" s="52"/>
    </row>
    <row r="185" spans="2:2" ht="12.75" customHeight="1" x14ac:dyDescent="0.25">
      <c r="B185" s="52"/>
    </row>
    <row r="186" spans="2:2" ht="12.75" customHeight="1" x14ac:dyDescent="0.25">
      <c r="B186" s="52"/>
    </row>
    <row r="187" spans="2:2" ht="12.75" customHeight="1" x14ac:dyDescent="0.25">
      <c r="B187" s="52"/>
    </row>
    <row r="188" spans="2:2" ht="12.75" customHeight="1" x14ac:dyDescent="0.25">
      <c r="B188" s="52"/>
    </row>
    <row r="189" spans="2:2" ht="12.75" customHeight="1" x14ac:dyDescent="0.25">
      <c r="B189" s="52"/>
    </row>
    <row r="190" spans="2:2" ht="12.75" customHeight="1" x14ac:dyDescent="0.25">
      <c r="B190" s="52"/>
    </row>
    <row r="191" spans="2:2" ht="12.75" customHeight="1" x14ac:dyDescent="0.25">
      <c r="B191" s="52"/>
    </row>
    <row r="192" spans="2:2" ht="12.75" customHeight="1" x14ac:dyDescent="0.25">
      <c r="B192" s="52"/>
    </row>
    <row r="193" spans="2:2" ht="12.75" customHeight="1" x14ac:dyDescent="0.25">
      <c r="B193" s="52"/>
    </row>
    <row r="194" spans="2:2" ht="12.75" customHeight="1" x14ac:dyDescent="0.25">
      <c r="B194" s="52"/>
    </row>
    <row r="195" spans="2:2" ht="12.75" customHeight="1" x14ac:dyDescent="0.25">
      <c r="B195" s="52"/>
    </row>
    <row r="196" spans="2:2" ht="12.75" customHeight="1" x14ac:dyDescent="0.25">
      <c r="B196" s="52"/>
    </row>
    <row r="197" spans="2:2" ht="12.75" customHeight="1" x14ac:dyDescent="0.25">
      <c r="B197" s="52"/>
    </row>
    <row r="198" spans="2:2" ht="12.75" customHeight="1" x14ac:dyDescent="0.25">
      <c r="B198" s="52"/>
    </row>
    <row r="199" spans="2:2" ht="12.75" customHeight="1" x14ac:dyDescent="0.25">
      <c r="B199" s="52"/>
    </row>
    <row r="200" spans="2:2" ht="12.75" customHeight="1" x14ac:dyDescent="0.25">
      <c r="B200" s="52"/>
    </row>
    <row r="201" spans="2:2" ht="12.75" customHeight="1" x14ac:dyDescent="0.25">
      <c r="B201" s="52"/>
    </row>
  </sheetData>
  <mergeCells count="3">
    <mergeCell ref="B1:C1"/>
    <mergeCell ref="B4:C4"/>
    <mergeCell ref="B18:C18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97"/>
  <sheetViews>
    <sheetView workbookViewId="0">
      <selection activeCell="E19" sqref="E19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23.28515625" style="53" customWidth="1"/>
    <col min="4" max="4" width="11.7109375" style="52" bestFit="1" customWidth="1"/>
    <col min="5" max="5" width="12.85546875" style="52" bestFit="1" customWidth="1"/>
    <col min="6" max="6" width="11.5703125" style="52" bestFit="1" customWidth="1"/>
    <col min="7" max="7" width="12.7109375" style="52" bestFit="1" customWidth="1"/>
    <col min="8" max="45" width="11.42578125" style="52"/>
    <col min="46" max="257" width="11.42578125" style="53"/>
    <col min="258" max="258" width="51.140625" style="53" customWidth="1"/>
    <col min="259" max="259" width="23.28515625" style="53" customWidth="1"/>
    <col min="260" max="260" width="11.7109375" style="53" bestFit="1" customWidth="1"/>
    <col min="261" max="261" width="12.85546875" style="53" bestFit="1" customWidth="1"/>
    <col min="262" max="262" width="11.5703125" style="53" bestFit="1" customWidth="1"/>
    <col min="263" max="263" width="12.7109375" style="53" bestFit="1" customWidth="1"/>
    <col min="264" max="513" width="11.42578125" style="53"/>
    <col min="514" max="514" width="51.140625" style="53" customWidth="1"/>
    <col min="515" max="515" width="23.28515625" style="53" customWidth="1"/>
    <col min="516" max="516" width="11.7109375" style="53" bestFit="1" customWidth="1"/>
    <col min="517" max="517" width="12.85546875" style="53" bestFit="1" customWidth="1"/>
    <col min="518" max="518" width="11.5703125" style="53" bestFit="1" customWidth="1"/>
    <col min="519" max="519" width="12.7109375" style="53" bestFit="1" customWidth="1"/>
    <col min="520" max="769" width="11.42578125" style="53"/>
    <col min="770" max="770" width="51.140625" style="53" customWidth="1"/>
    <col min="771" max="771" width="23.28515625" style="53" customWidth="1"/>
    <col min="772" max="772" width="11.7109375" style="53" bestFit="1" customWidth="1"/>
    <col min="773" max="773" width="12.85546875" style="53" bestFit="1" customWidth="1"/>
    <col min="774" max="774" width="11.5703125" style="53" bestFit="1" customWidth="1"/>
    <col min="775" max="775" width="12.7109375" style="53" bestFit="1" customWidth="1"/>
    <col min="776" max="1025" width="11.42578125" style="53"/>
    <col min="1026" max="1026" width="51.140625" style="53" customWidth="1"/>
    <col min="1027" max="1027" width="23.28515625" style="53" customWidth="1"/>
    <col min="1028" max="1028" width="11.7109375" style="53" bestFit="1" customWidth="1"/>
    <col min="1029" max="1029" width="12.85546875" style="53" bestFit="1" customWidth="1"/>
    <col min="1030" max="1030" width="11.5703125" style="53" bestFit="1" customWidth="1"/>
    <col min="1031" max="1031" width="12.7109375" style="53" bestFit="1" customWidth="1"/>
    <col min="1032" max="1281" width="11.42578125" style="53"/>
    <col min="1282" max="1282" width="51.140625" style="53" customWidth="1"/>
    <col min="1283" max="1283" width="23.28515625" style="53" customWidth="1"/>
    <col min="1284" max="1284" width="11.7109375" style="53" bestFit="1" customWidth="1"/>
    <col min="1285" max="1285" width="12.85546875" style="53" bestFit="1" customWidth="1"/>
    <col min="1286" max="1286" width="11.5703125" style="53" bestFit="1" customWidth="1"/>
    <col min="1287" max="1287" width="12.7109375" style="53" bestFit="1" customWidth="1"/>
    <col min="1288" max="1537" width="11.42578125" style="53"/>
    <col min="1538" max="1538" width="51.140625" style="53" customWidth="1"/>
    <col min="1539" max="1539" width="23.28515625" style="53" customWidth="1"/>
    <col min="1540" max="1540" width="11.7109375" style="53" bestFit="1" customWidth="1"/>
    <col min="1541" max="1541" width="12.85546875" style="53" bestFit="1" customWidth="1"/>
    <col min="1542" max="1542" width="11.5703125" style="53" bestFit="1" customWidth="1"/>
    <col min="1543" max="1543" width="12.7109375" style="53" bestFit="1" customWidth="1"/>
    <col min="1544" max="1793" width="11.42578125" style="53"/>
    <col min="1794" max="1794" width="51.140625" style="53" customWidth="1"/>
    <col min="1795" max="1795" width="23.28515625" style="53" customWidth="1"/>
    <col min="1796" max="1796" width="11.7109375" style="53" bestFit="1" customWidth="1"/>
    <col min="1797" max="1797" width="12.85546875" style="53" bestFit="1" customWidth="1"/>
    <col min="1798" max="1798" width="11.5703125" style="53" bestFit="1" customWidth="1"/>
    <col min="1799" max="1799" width="12.7109375" style="53" bestFit="1" customWidth="1"/>
    <col min="1800" max="2049" width="11.42578125" style="53"/>
    <col min="2050" max="2050" width="51.140625" style="53" customWidth="1"/>
    <col min="2051" max="2051" width="23.28515625" style="53" customWidth="1"/>
    <col min="2052" max="2052" width="11.7109375" style="53" bestFit="1" customWidth="1"/>
    <col min="2053" max="2053" width="12.85546875" style="53" bestFit="1" customWidth="1"/>
    <col min="2054" max="2054" width="11.5703125" style="53" bestFit="1" customWidth="1"/>
    <col min="2055" max="2055" width="12.7109375" style="53" bestFit="1" customWidth="1"/>
    <col min="2056" max="2305" width="11.42578125" style="53"/>
    <col min="2306" max="2306" width="51.140625" style="53" customWidth="1"/>
    <col min="2307" max="2307" width="23.28515625" style="53" customWidth="1"/>
    <col min="2308" max="2308" width="11.7109375" style="53" bestFit="1" customWidth="1"/>
    <col min="2309" max="2309" width="12.85546875" style="53" bestFit="1" customWidth="1"/>
    <col min="2310" max="2310" width="11.5703125" style="53" bestFit="1" customWidth="1"/>
    <col min="2311" max="2311" width="12.7109375" style="53" bestFit="1" customWidth="1"/>
    <col min="2312" max="2561" width="11.42578125" style="53"/>
    <col min="2562" max="2562" width="51.140625" style="53" customWidth="1"/>
    <col min="2563" max="2563" width="23.28515625" style="53" customWidth="1"/>
    <col min="2564" max="2564" width="11.7109375" style="53" bestFit="1" customWidth="1"/>
    <col min="2565" max="2565" width="12.85546875" style="53" bestFit="1" customWidth="1"/>
    <col min="2566" max="2566" width="11.5703125" style="53" bestFit="1" customWidth="1"/>
    <col min="2567" max="2567" width="12.7109375" style="53" bestFit="1" customWidth="1"/>
    <col min="2568" max="2817" width="11.42578125" style="53"/>
    <col min="2818" max="2818" width="51.140625" style="53" customWidth="1"/>
    <col min="2819" max="2819" width="23.28515625" style="53" customWidth="1"/>
    <col min="2820" max="2820" width="11.7109375" style="53" bestFit="1" customWidth="1"/>
    <col min="2821" max="2821" width="12.85546875" style="53" bestFit="1" customWidth="1"/>
    <col min="2822" max="2822" width="11.5703125" style="53" bestFit="1" customWidth="1"/>
    <col min="2823" max="2823" width="12.7109375" style="53" bestFit="1" customWidth="1"/>
    <col min="2824" max="3073" width="11.42578125" style="53"/>
    <col min="3074" max="3074" width="51.140625" style="53" customWidth="1"/>
    <col min="3075" max="3075" width="23.28515625" style="53" customWidth="1"/>
    <col min="3076" max="3076" width="11.7109375" style="53" bestFit="1" customWidth="1"/>
    <col min="3077" max="3077" width="12.85546875" style="53" bestFit="1" customWidth="1"/>
    <col min="3078" max="3078" width="11.5703125" style="53" bestFit="1" customWidth="1"/>
    <col min="3079" max="3079" width="12.7109375" style="53" bestFit="1" customWidth="1"/>
    <col min="3080" max="3329" width="11.42578125" style="53"/>
    <col min="3330" max="3330" width="51.140625" style="53" customWidth="1"/>
    <col min="3331" max="3331" width="23.28515625" style="53" customWidth="1"/>
    <col min="3332" max="3332" width="11.7109375" style="53" bestFit="1" customWidth="1"/>
    <col min="3333" max="3333" width="12.85546875" style="53" bestFit="1" customWidth="1"/>
    <col min="3334" max="3334" width="11.5703125" style="53" bestFit="1" customWidth="1"/>
    <col min="3335" max="3335" width="12.7109375" style="53" bestFit="1" customWidth="1"/>
    <col min="3336" max="3585" width="11.42578125" style="53"/>
    <col min="3586" max="3586" width="51.140625" style="53" customWidth="1"/>
    <col min="3587" max="3587" width="23.28515625" style="53" customWidth="1"/>
    <col min="3588" max="3588" width="11.7109375" style="53" bestFit="1" customWidth="1"/>
    <col min="3589" max="3589" width="12.85546875" style="53" bestFit="1" customWidth="1"/>
    <col min="3590" max="3590" width="11.5703125" style="53" bestFit="1" customWidth="1"/>
    <col min="3591" max="3591" width="12.7109375" style="53" bestFit="1" customWidth="1"/>
    <col min="3592" max="3841" width="11.42578125" style="53"/>
    <col min="3842" max="3842" width="51.140625" style="53" customWidth="1"/>
    <col min="3843" max="3843" width="23.28515625" style="53" customWidth="1"/>
    <col min="3844" max="3844" width="11.7109375" style="53" bestFit="1" customWidth="1"/>
    <col min="3845" max="3845" width="12.85546875" style="53" bestFit="1" customWidth="1"/>
    <col min="3846" max="3846" width="11.5703125" style="53" bestFit="1" customWidth="1"/>
    <col min="3847" max="3847" width="12.7109375" style="53" bestFit="1" customWidth="1"/>
    <col min="3848" max="4097" width="11.42578125" style="53"/>
    <col min="4098" max="4098" width="51.140625" style="53" customWidth="1"/>
    <col min="4099" max="4099" width="23.28515625" style="53" customWidth="1"/>
    <col min="4100" max="4100" width="11.7109375" style="53" bestFit="1" customWidth="1"/>
    <col min="4101" max="4101" width="12.85546875" style="53" bestFit="1" customWidth="1"/>
    <col min="4102" max="4102" width="11.5703125" style="53" bestFit="1" customWidth="1"/>
    <col min="4103" max="4103" width="12.7109375" style="53" bestFit="1" customWidth="1"/>
    <col min="4104" max="4353" width="11.42578125" style="53"/>
    <col min="4354" max="4354" width="51.140625" style="53" customWidth="1"/>
    <col min="4355" max="4355" width="23.28515625" style="53" customWidth="1"/>
    <col min="4356" max="4356" width="11.7109375" style="53" bestFit="1" customWidth="1"/>
    <col min="4357" max="4357" width="12.85546875" style="53" bestFit="1" customWidth="1"/>
    <col min="4358" max="4358" width="11.5703125" style="53" bestFit="1" customWidth="1"/>
    <col min="4359" max="4359" width="12.7109375" style="53" bestFit="1" customWidth="1"/>
    <col min="4360" max="4609" width="11.42578125" style="53"/>
    <col min="4610" max="4610" width="51.140625" style="53" customWidth="1"/>
    <col min="4611" max="4611" width="23.28515625" style="53" customWidth="1"/>
    <col min="4612" max="4612" width="11.7109375" style="53" bestFit="1" customWidth="1"/>
    <col min="4613" max="4613" width="12.85546875" style="53" bestFit="1" customWidth="1"/>
    <col min="4614" max="4614" width="11.5703125" style="53" bestFit="1" customWidth="1"/>
    <col min="4615" max="4615" width="12.7109375" style="53" bestFit="1" customWidth="1"/>
    <col min="4616" max="4865" width="11.42578125" style="53"/>
    <col min="4866" max="4866" width="51.140625" style="53" customWidth="1"/>
    <col min="4867" max="4867" width="23.28515625" style="53" customWidth="1"/>
    <col min="4868" max="4868" width="11.7109375" style="53" bestFit="1" customWidth="1"/>
    <col min="4869" max="4869" width="12.85546875" style="53" bestFit="1" customWidth="1"/>
    <col min="4870" max="4870" width="11.5703125" style="53" bestFit="1" customWidth="1"/>
    <col min="4871" max="4871" width="12.7109375" style="53" bestFit="1" customWidth="1"/>
    <col min="4872" max="5121" width="11.42578125" style="53"/>
    <col min="5122" max="5122" width="51.140625" style="53" customWidth="1"/>
    <col min="5123" max="5123" width="23.28515625" style="53" customWidth="1"/>
    <col min="5124" max="5124" width="11.7109375" style="53" bestFit="1" customWidth="1"/>
    <col min="5125" max="5125" width="12.85546875" style="53" bestFit="1" customWidth="1"/>
    <col min="5126" max="5126" width="11.5703125" style="53" bestFit="1" customWidth="1"/>
    <col min="5127" max="5127" width="12.7109375" style="53" bestFit="1" customWidth="1"/>
    <col min="5128" max="5377" width="11.42578125" style="53"/>
    <col min="5378" max="5378" width="51.140625" style="53" customWidth="1"/>
    <col min="5379" max="5379" width="23.28515625" style="53" customWidth="1"/>
    <col min="5380" max="5380" width="11.7109375" style="53" bestFit="1" customWidth="1"/>
    <col min="5381" max="5381" width="12.85546875" style="53" bestFit="1" customWidth="1"/>
    <col min="5382" max="5382" width="11.5703125" style="53" bestFit="1" customWidth="1"/>
    <col min="5383" max="5383" width="12.7109375" style="53" bestFit="1" customWidth="1"/>
    <col min="5384" max="5633" width="11.42578125" style="53"/>
    <col min="5634" max="5634" width="51.140625" style="53" customWidth="1"/>
    <col min="5635" max="5635" width="23.28515625" style="53" customWidth="1"/>
    <col min="5636" max="5636" width="11.7109375" style="53" bestFit="1" customWidth="1"/>
    <col min="5637" max="5637" width="12.85546875" style="53" bestFit="1" customWidth="1"/>
    <col min="5638" max="5638" width="11.5703125" style="53" bestFit="1" customWidth="1"/>
    <col min="5639" max="5639" width="12.7109375" style="53" bestFit="1" customWidth="1"/>
    <col min="5640" max="5889" width="11.42578125" style="53"/>
    <col min="5890" max="5890" width="51.140625" style="53" customWidth="1"/>
    <col min="5891" max="5891" width="23.28515625" style="53" customWidth="1"/>
    <col min="5892" max="5892" width="11.7109375" style="53" bestFit="1" customWidth="1"/>
    <col min="5893" max="5893" width="12.85546875" style="53" bestFit="1" customWidth="1"/>
    <col min="5894" max="5894" width="11.5703125" style="53" bestFit="1" customWidth="1"/>
    <col min="5895" max="5895" width="12.7109375" style="53" bestFit="1" customWidth="1"/>
    <col min="5896" max="6145" width="11.42578125" style="53"/>
    <col min="6146" max="6146" width="51.140625" style="53" customWidth="1"/>
    <col min="6147" max="6147" width="23.28515625" style="53" customWidth="1"/>
    <col min="6148" max="6148" width="11.7109375" style="53" bestFit="1" customWidth="1"/>
    <col min="6149" max="6149" width="12.85546875" style="53" bestFit="1" customWidth="1"/>
    <col min="6150" max="6150" width="11.5703125" style="53" bestFit="1" customWidth="1"/>
    <col min="6151" max="6151" width="12.7109375" style="53" bestFit="1" customWidth="1"/>
    <col min="6152" max="6401" width="11.42578125" style="53"/>
    <col min="6402" max="6402" width="51.140625" style="53" customWidth="1"/>
    <col min="6403" max="6403" width="23.28515625" style="53" customWidth="1"/>
    <col min="6404" max="6404" width="11.7109375" style="53" bestFit="1" customWidth="1"/>
    <col min="6405" max="6405" width="12.85546875" style="53" bestFit="1" customWidth="1"/>
    <col min="6406" max="6406" width="11.5703125" style="53" bestFit="1" customWidth="1"/>
    <col min="6407" max="6407" width="12.7109375" style="53" bestFit="1" customWidth="1"/>
    <col min="6408" max="6657" width="11.42578125" style="53"/>
    <col min="6658" max="6658" width="51.140625" style="53" customWidth="1"/>
    <col min="6659" max="6659" width="23.28515625" style="53" customWidth="1"/>
    <col min="6660" max="6660" width="11.7109375" style="53" bestFit="1" customWidth="1"/>
    <col min="6661" max="6661" width="12.85546875" style="53" bestFit="1" customWidth="1"/>
    <col min="6662" max="6662" width="11.5703125" style="53" bestFit="1" customWidth="1"/>
    <col min="6663" max="6663" width="12.7109375" style="53" bestFit="1" customWidth="1"/>
    <col min="6664" max="6913" width="11.42578125" style="53"/>
    <col min="6914" max="6914" width="51.140625" style="53" customWidth="1"/>
    <col min="6915" max="6915" width="23.28515625" style="53" customWidth="1"/>
    <col min="6916" max="6916" width="11.7109375" style="53" bestFit="1" customWidth="1"/>
    <col min="6917" max="6917" width="12.85546875" style="53" bestFit="1" customWidth="1"/>
    <col min="6918" max="6918" width="11.5703125" style="53" bestFit="1" customWidth="1"/>
    <col min="6919" max="6919" width="12.7109375" style="53" bestFit="1" customWidth="1"/>
    <col min="6920" max="7169" width="11.42578125" style="53"/>
    <col min="7170" max="7170" width="51.140625" style="53" customWidth="1"/>
    <col min="7171" max="7171" width="23.28515625" style="53" customWidth="1"/>
    <col min="7172" max="7172" width="11.7109375" style="53" bestFit="1" customWidth="1"/>
    <col min="7173" max="7173" width="12.85546875" style="53" bestFit="1" customWidth="1"/>
    <col min="7174" max="7174" width="11.5703125" style="53" bestFit="1" customWidth="1"/>
    <col min="7175" max="7175" width="12.7109375" style="53" bestFit="1" customWidth="1"/>
    <col min="7176" max="7425" width="11.42578125" style="53"/>
    <col min="7426" max="7426" width="51.140625" style="53" customWidth="1"/>
    <col min="7427" max="7427" width="23.28515625" style="53" customWidth="1"/>
    <col min="7428" max="7428" width="11.7109375" style="53" bestFit="1" customWidth="1"/>
    <col min="7429" max="7429" width="12.85546875" style="53" bestFit="1" customWidth="1"/>
    <col min="7430" max="7430" width="11.5703125" style="53" bestFit="1" customWidth="1"/>
    <col min="7431" max="7431" width="12.7109375" style="53" bestFit="1" customWidth="1"/>
    <col min="7432" max="7681" width="11.42578125" style="53"/>
    <col min="7682" max="7682" width="51.140625" style="53" customWidth="1"/>
    <col min="7683" max="7683" width="23.28515625" style="53" customWidth="1"/>
    <col min="7684" max="7684" width="11.7109375" style="53" bestFit="1" customWidth="1"/>
    <col min="7685" max="7685" width="12.85546875" style="53" bestFit="1" customWidth="1"/>
    <col min="7686" max="7686" width="11.5703125" style="53" bestFit="1" customWidth="1"/>
    <col min="7687" max="7687" width="12.7109375" style="53" bestFit="1" customWidth="1"/>
    <col min="7688" max="7937" width="11.42578125" style="53"/>
    <col min="7938" max="7938" width="51.140625" style="53" customWidth="1"/>
    <col min="7939" max="7939" width="23.28515625" style="53" customWidth="1"/>
    <col min="7940" max="7940" width="11.7109375" style="53" bestFit="1" customWidth="1"/>
    <col min="7941" max="7941" width="12.85546875" style="53" bestFit="1" customWidth="1"/>
    <col min="7942" max="7942" width="11.5703125" style="53" bestFit="1" customWidth="1"/>
    <col min="7943" max="7943" width="12.7109375" style="53" bestFit="1" customWidth="1"/>
    <col min="7944" max="8193" width="11.42578125" style="53"/>
    <col min="8194" max="8194" width="51.140625" style="53" customWidth="1"/>
    <col min="8195" max="8195" width="23.28515625" style="53" customWidth="1"/>
    <col min="8196" max="8196" width="11.7109375" style="53" bestFit="1" customWidth="1"/>
    <col min="8197" max="8197" width="12.85546875" style="53" bestFit="1" customWidth="1"/>
    <col min="8198" max="8198" width="11.5703125" style="53" bestFit="1" customWidth="1"/>
    <col min="8199" max="8199" width="12.7109375" style="53" bestFit="1" customWidth="1"/>
    <col min="8200" max="8449" width="11.42578125" style="53"/>
    <col min="8450" max="8450" width="51.140625" style="53" customWidth="1"/>
    <col min="8451" max="8451" width="23.28515625" style="53" customWidth="1"/>
    <col min="8452" max="8452" width="11.7109375" style="53" bestFit="1" customWidth="1"/>
    <col min="8453" max="8453" width="12.85546875" style="53" bestFit="1" customWidth="1"/>
    <col min="8454" max="8454" width="11.5703125" style="53" bestFit="1" customWidth="1"/>
    <col min="8455" max="8455" width="12.7109375" style="53" bestFit="1" customWidth="1"/>
    <col min="8456" max="8705" width="11.42578125" style="53"/>
    <col min="8706" max="8706" width="51.140625" style="53" customWidth="1"/>
    <col min="8707" max="8707" width="23.28515625" style="53" customWidth="1"/>
    <col min="8708" max="8708" width="11.7109375" style="53" bestFit="1" customWidth="1"/>
    <col min="8709" max="8709" width="12.85546875" style="53" bestFit="1" customWidth="1"/>
    <col min="8710" max="8710" width="11.5703125" style="53" bestFit="1" customWidth="1"/>
    <col min="8711" max="8711" width="12.7109375" style="53" bestFit="1" customWidth="1"/>
    <col min="8712" max="8961" width="11.42578125" style="53"/>
    <col min="8962" max="8962" width="51.140625" style="53" customWidth="1"/>
    <col min="8963" max="8963" width="23.28515625" style="53" customWidth="1"/>
    <col min="8964" max="8964" width="11.7109375" style="53" bestFit="1" customWidth="1"/>
    <col min="8965" max="8965" width="12.85546875" style="53" bestFit="1" customWidth="1"/>
    <col min="8966" max="8966" width="11.5703125" style="53" bestFit="1" customWidth="1"/>
    <col min="8967" max="8967" width="12.7109375" style="53" bestFit="1" customWidth="1"/>
    <col min="8968" max="9217" width="11.42578125" style="53"/>
    <col min="9218" max="9218" width="51.140625" style="53" customWidth="1"/>
    <col min="9219" max="9219" width="23.28515625" style="53" customWidth="1"/>
    <col min="9220" max="9220" width="11.7109375" style="53" bestFit="1" customWidth="1"/>
    <col min="9221" max="9221" width="12.85546875" style="53" bestFit="1" customWidth="1"/>
    <col min="9222" max="9222" width="11.5703125" style="53" bestFit="1" customWidth="1"/>
    <col min="9223" max="9223" width="12.7109375" style="53" bestFit="1" customWidth="1"/>
    <col min="9224" max="9473" width="11.42578125" style="53"/>
    <col min="9474" max="9474" width="51.140625" style="53" customWidth="1"/>
    <col min="9475" max="9475" width="23.28515625" style="53" customWidth="1"/>
    <col min="9476" max="9476" width="11.7109375" style="53" bestFit="1" customWidth="1"/>
    <col min="9477" max="9477" width="12.85546875" style="53" bestFit="1" customWidth="1"/>
    <col min="9478" max="9478" width="11.5703125" style="53" bestFit="1" customWidth="1"/>
    <col min="9479" max="9479" width="12.7109375" style="53" bestFit="1" customWidth="1"/>
    <col min="9480" max="9729" width="11.42578125" style="53"/>
    <col min="9730" max="9730" width="51.140625" style="53" customWidth="1"/>
    <col min="9731" max="9731" width="23.28515625" style="53" customWidth="1"/>
    <col min="9732" max="9732" width="11.7109375" style="53" bestFit="1" customWidth="1"/>
    <col min="9733" max="9733" width="12.85546875" style="53" bestFit="1" customWidth="1"/>
    <col min="9734" max="9734" width="11.5703125" style="53" bestFit="1" customWidth="1"/>
    <col min="9735" max="9735" width="12.7109375" style="53" bestFit="1" customWidth="1"/>
    <col min="9736" max="9985" width="11.42578125" style="53"/>
    <col min="9986" max="9986" width="51.140625" style="53" customWidth="1"/>
    <col min="9987" max="9987" width="23.28515625" style="53" customWidth="1"/>
    <col min="9988" max="9988" width="11.7109375" style="53" bestFit="1" customWidth="1"/>
    <col min="9989" max="9989" width="12.85546875" style="53" bestFit="1" customWidth="1"/>
    <col min="9990" max="9990" width="11.5703125" style="53" bestFit="1" customWidth="1"/>
    <col min="9991" max="9991" width="12.7109375" style="53" bestFit="1" customWidth="1"/>
    <col min="9992" max="10241" width="11.42578125" style="53"/>
    <col min="10242" max="10242" width="51.140625" style="53" customWidth="1"/>
    <col min="10243" max="10243" width="23.28515625" style="53" customWidth="1"/>
    <col min="10244" max="10244" width="11.7109375" style="53" bestFit="1" customWidth="1"/>
    <col min="10245" max="10245" width="12.85546875" style="53" bestFit="1" customWidth="1"/>
    <col min="10246" max="10246" width="11.5703125" style="53" bestFit="1" customWidth="1"/>
    <col min="10247" max="10247" width="12.7109375" style="53" bestFit="1" customWidth="1"/>
    <col min="10248" max="10497" width="11.42578125" style="53"/>
    <col min="10498" max="10498" width="51.140625" style="53" customWidth="1"/>
    <col min="10499" max="10499" width="23.28515625" style="53" customWidth="1"/>
    <col min="10500" max="10500" width="11.7109375" style="53" bestFit="1" customWidth="1"/>
    <col min="10501" max="10501" width="12.85546875" style="53" bestFit="1" customWidth="1"/>
    <col min="10502" max="10502" width="11.5703125" style="53" bestFit="1" customWidth="1"/>
    <col min="10503" max="10503" width="12.7109375" style="53" bestFit="1" customWidth="1"/>
    <col min="10504" max="10753" width="11.42578125" style="53"/>
    <col min="10754" max="10754" width="51.140625" style="53" customWidth="1"/>
    <col min="10755" max="10755" width="23.28515625" style="53" customWidth="1"/>
    <col min="10756" max="10756" width="11.7109375" style="53" bestFit="1" customWidth="1"/>
    <col min="10757" max="10757" width="12.85546875" style="53" bestFit="1" customWidth="1"/>
    <col min="10758" max="10758" width="11.5703125" style="53" bestFit="1" customWidth="1"/>
    <col min="10759" max="10759" width="12.7109375" style="53" bestFit="1" customWidth="1"/>
    <col min="10760" max="11009" width="11.42578125" style="53"/>
    <col min="11010" max="11010" width="51.140625" style="53" customWidth="1"/>
    <col min="11011" max="11011" width="23.28515625" style="53" customWidth="1"/>
    <col min="11012" max="11012" width="11.7109375" style="53" bestFit="1" customWidth="1"/>
    <col min="11013" max="11013" width="12.85546875" style="53" bestFit="1" customWidth="1"/>
    <col min="11014" max="11014" width="11.5703125" style="53" bestFit="1" customWidth="1"/>
    <col min="11015" max="11015" width="12.7109375" style="53" bestFit="1" customWidth="1"/>
    <col min="11016" max="11265" width="11.42578125" style="53"/>
    <col min="11266" max="11266" width="51.140625" style="53" customWidth="1"/>
    <col min="11267" max="11267" width="23.28515625" style="53" customWidth="1"/>
    <col min="11268" max="11268" width="11.7109375" style="53" bestFit="1" customWidth="1"/>
    <col min="11269" max="11269" width="12.85546875" style="53" bestFit="1" customWidth="1"/>
    <col min="11270" max="11270" width="11.5703125" style="53" bestFit="1" customWidth="1"/>
    <col min="11271" max="11271" width="12.7109375" style="53" bestFit="1" customWidth="1"/>
    <col min="11272" max="11521" width="11.42578125" style="53"/>
    <col min="11522" max="11522" width="51.140625" style="53" customWidth="1"/>
    <col min="11523" max="11523" width="23.28515625" style="53" customWidth="1"/>
    <col min="11524" max="11524" width="11.7109375" style="53" bestFit="1" customWidth="1"/>
    <col min="11525" max="11525" width="12.85546875" style="53" bestFit="1" customWidth="1"/>
    <col min="11526" max="11526" width="11.5703125" style="53" bestFit="1" customWidth="1"/>
    <col min="11527" max="11527" width="12.7109375" style="53" bestFit="1" customWidth="1"/>
    <col min="11528" max="11777" width="11.42578125" style="53"/>
    <col min="11778" max="11778" width="51.140625" style="53" customWidth="1"/>
    <col min="11779" max="11779" width="23.28515625" style="53" customWidth="1"/>
    <col min="11780" max="11780" width="11.7109375" style="53" bestFit="1" customWidth="1"/>
    <col min="11781" max="11781" width="12.85546875" style="53" bestFit="1" customWidth="1"/>
    <col min="11782" max="11782" width="11.5703125" style="53" bestFit="1" customWidth="1"/>
    <col min="11783" max="11783" width="12.7109375" style="53" bestFit="1" customWidth="1"/>
    <col min="11784" max="12033" width="11.42578125" style="53"/>
    <col min="12034" max="12034" width="51.140625" style="53" customWidth="1"/>
    <col min="12035" max="12035" width="23.28515625" style="53" customWidth="1"/>
    <col min="12036" max="12036" width="11.7109375" style="53" bestFit="1" customWidth="1"/>
    <col min="12037" max="12037" width="12.85546875" style="53" bestFit="1" customWidth="1"/>
    <col min="12038" max="12038" width="11.5703125" style="53" bestFit="1" customWidth="1"/>
    <col min="12039" max="12039" width="12.7109375" style="53" bestFit="1" customWidth="1"/>
    <col min="12040" max="12289" width="11.42578125" style="53"/>
    <col min="12290" max="12290" width="51.140625" style="53" customWidth="1"/>
    <col min="12291" max="12291" width="23.28515625" style="53" customWidth="1"/>
    <col min="12292" max="12292" width="11.7109375" style="53" bestFit="1" customWidth="1"/>
    <col min="12293" max="12293" width="12.85546875" style="53" bestFit="1" customWidth="1"/>
    <col min="12294" max="12294" width="11.5703125" style="53" bestFit="1" customWidth="1"/>
    <col min="12295" max="12295" width="12.7109375" style="53" bestFit="1" customWidth="1"/>
    <col min="12296" max="12545" width="11.42578125" style="53"/>
    <col min="12546" max="12546" width="51.140625" style="53" customWidth="1"/>
    <col min="12547" max="12547" width="23.28515625" style="53" customWidth="1"/>
    <col min="12548" max="12548" width="11.7109375" style="53" bestFit="1" customWidth="1"/>
    <col min="12549" max="12549" width="12.85546875" style="53" bestFit="1" customWidth="1"/>
    <col min="12550" max="12550" width="11.5703125" style="53" bestFit="1" customWidth="1"/>
    <col min="12551" max="12551" width="12.7109375" style="53" bestFit="1" customWidth="1"/>
    <col min="12552" max="12801" width="11.42578125" style="53"/>
    <col min="12802" max="12802" width="51.140625" style="53" customWidth="1"/>
    <col min="12803" max="12803" width="23.28515625" style="53" customWidth="1"/>
    <col min="12804" max="12804" width="11.7109375" style="53" bestFit="1" customWidth="1"/>
    <col min="12805" max="12805" width="12.85546875" style="53" bestFit="1" customWidth="1"/>
    <col min="12806" max="12806" width="11.5703125" style="53" bestFit="1" customWidth="1"/>
    <col min="12807" max="12807" width="12.7109375" style="53" bestFit="1" customWidth="1"/>
    <col min="12808" max="13057" width="11.42578125" style="53"/>
    <col min="13058" max="13058" width="51.140625" style="53" customWidth="1"/>
    <col min="13059" max="13059" width="23.28515625" style="53" customWidth="1"/>
    <col min="13060" max="13060" width="11.7109375" style="53" bestFit="1" customWidth="1"/>
    <col min="13061" max="13061" width="12.85546875" style="53" bestFit="1" customWidth="1"/>
    <col min="13062" max="13062" width="11.5703125" style="53" bestFit="1" customWidth="1"/>
    <col min="13063" max="13063" width="12.7109375" style="53" bestFit="1" customWidth="1"/>
    <col min="13064" max="13313" width="11.42578125" style="53"/>
    <col min="13314" max="13314" width="51.140625" style="53" customWidth="1"/>
    <col min="13315" max="13315" width="23.28515625" style="53" customWidth="1"/>
    <col min="13316" max="13316" width="11.7109375" style="53" bestFit="1" customWidth="1"/>
    <col min="13317" max="13317" width="12.85546875" style="53" bestFit="1" customWidth="1"/>
    <col min="13318" max="13318" width="11.5703125" style="53" bestFit="1" customWidth="1"/>
    <col min="13319" max="13319" width="12.7109375" style="53" bestFit="1" customWidth="1"/>
    <col min="13320" max="13569" width="11.42578125" style="53"/>
    <col min="13570" max="13570" width="51.140625" style="53" customWidth="1"/>
    <col min="13571" max="13571" width="23.28515625" style="53" customWidth="1"/>
    <col min="13572" max="13572" width="11.7109375" style="53" bestFit="1" customWidth="1"/>
    <col min="13573" max="13573" width="12.85546875" style="53" bestFit="1" customWidth="1"/>
    <col min="13574" max="13574" width="11.5703125" style="53" bestFit="1" customWidth="1"/>
    <col min="13575" max="13575" width="12.7109375" style="53" bestFit="1" customWidth="1"/>
    <col min="13576" max="13825" width="11.42578125" style="53"/>
    <col min="13826" max="13826" width="51.140625" style="53" customWidth="1"/>
    <col min="13827" max="13827" width="23.28515625" style="53" customWidth="1"/>
    <col min="13828" max="13828" width="11.7109375" style="53" bestFit="1" customWidth="1"/>
    <col min="13829" max="13829" width="12.85546875" style="53" bestFit="1" customWidth="1"/>
    <col min="13830" max="13830" width="11.5703125" style="53" bestFit="1" customWidth="1"/>
    <col min="13831" max="13831" width="12.7109375" style="53" bestFit="1" customWidth="1"/>
    <col min="13832" max="14081" width="11.42578125" style="53"/>
    <col min="14082" max="14082" width="51.140625" style="53" customWidth="1"/>
    <col min="14083" max="14083" width="23.28515625" style="53" customWidth="1"/>
    <col min="14084" max="14084" width="11.7109375" style="53" bestFit="1" customWidth="1"/>
    <col min="14085" max="14085" width="12.85546875" style="53" bestFit="1" customWidth="1"/>
    <col min="14086" max="14086" width="11.5703125" style="53" bestFit="1" customWidth="1"/>
    <col min="14087" max="14087" width="12.7109375" style="53" bestFit="1" customWidth="1"/>
    <col min="14088" max="14337" width="11.42578125" style="53"/>
    <col min="14338" max="14338" width="51.140625" style="53" customWidth="1"/>
    <col min="14339" max="14339" width="23.28515625" style="53" customWidth="1"/>
    <col min="14340" max="14340" width="11.7109375" style="53" bestFit="1" customWidth="1"/>
    <col min="14341" max="14341" width="12.85546875" style="53" bestFit="1" customWidth="1"/>
    <col min="14342" max="14342" width="11.5703125" style="53" bestFit="1" customWidth="1"/>
    <col min="14343" max="14343" width="12.7109375" style="53" bestFit="1" customWidth="1"/>
    <col min="14344" max="14593" width="11.42578125" style="53"/>
    <col min="14594" max="14594" width="51.140625" style="53" customWidth="1"/>
    <col min="14595" max="14595" width="23.28515625" style="53" customWidth="1"/>
    <col min="14596" max="14596" width="11.7109375" style="53" bestFit="1" customWidth="1"/>
    <col min="14597" max="14597" width="12.85546875" style="53" bestFit="1" customWidth="1"/>
    <col min="14598" max="14598" width="11.5703125" style="53" bestFit="1" customWidth="1"/>
    <col min="14599" max="14599" width="12.7109375" style="53" bestFit="1" customWidth="1"/>
    <col min="14600" max="14849" width="11.42578125" style="53"/>
    <col min="14850" max="14850" width="51.140625" style="53" customWidth="1"/>
    <col min="14851" max="14851" width="23.28515625" style="53" customWidth="1"/>
    <col min="14852" max="14852" width="11.7109375" style="53" bestFit="1" customWidth="1"/>
    <col min="14853" max="14853" width="12.85546875" style="53" bestFit="1" customWidth="1"/>
    <col min="14854" max="14854" width="11.5703125" style="53" bestFit="1" customWidth="1"/>
    <col min="14855" max="14855" width="12.7109375" style="53" bestFit="1" customWidth="1"/>
    <col min="14856" max="15105" width="11.42578125" style="53"/>
    <col min="15106" max="15106" width="51.140625" style="53" customWidth="1"/>
    <col min="15107" max="15107" width="23.28515625" style="53" customWidth="1"/>
    <col min="15108" max="15108" width="11.7109375" style="53" bestFit="1" customWidth="1"/>
    <col min="15109" max="15109" width="12.85546875" style="53" bestFit="1" customWidth="1"/>
    <col min="15110" max="15110" width="11.5703125" style="53" bestFit="1" customWidth="1"/>
    <col min="15111" max="15111" width="12.7109375" style="53" bestFit="1" customWidth="1"/>
    <col min="15112" max="15361" width="11.42578125" style="53"/>
    <col min="15362" max="15362" width="51.140625" style="53" customWidth="1"/>
    <col min="15363" max="15363" width="23.28515625" style="53" customWidth="1"/>
    <col min="15364" max="15364" width="11.7109375" style="53" bestFit="1" customWidth="1"/>
    <col min="15365" max="15365" width="12.85546875" style="53" bestFit="1" customWidth="1"/>
    <col min="15366" max="15366" width="11.5703125" style="53" bestFit="1" customWidth="1"/>
    <col min="15367" max="15367" width="12.7109375" style="53" bestFit="1" customWidth="1"/>
    <col min="15368" max="15617" width="11.42578125" style="53"/>
    <col min="15618" max="15618" width="51.140625" style="53" customWidth="1"/>
    <col min="15619" max="15619" width="23.28515625" style="53" customWidth="1"/>
    <col min="15620" max="15620" width="11.7109375" style="53" bestFit="1" customWidth="1"/>
    <col min="15621" max="15621" width="12.85546875" style="53" bestFit="1" customWidth="1"/>
    <col min="15622" max="15622" width="11.5703125" style="53" bestFit="1" customWidth="1"/>
    <col min="15623" max="15623" width="12.7109375" style="53" bestFit="1" customWidth="1"/>
    <col min="15624" max="15873" width="11.42578125" style="53"/>
    <col min="15874" max="15874" width="51.140625" style="53" customWidth="1"/>
    <col min="15875" max="15875" width="23.28515625" style="53" customWidth="1"/>
    <col min="15876" max="15876" width="11.7109375" style="53" bestFit="1" customWidth="1"/>
    <col min="15877" max="15877" width="12.85546875" style="53" bestFit="1" customWidth="1"/>
    <col min="15878" max="15878" width="11.5703125" style="53" bestFit="1" customWidth="1"/>
    <col min="15879" max="15879" width="12.7109375" style="53" bestFit="1" customWidth="1"/>
    <col min="15880" max="16129" width="11.42578125" style="53"/>
    <col min="16130" max="16130" width="51.140625" style="53" customWidth="1"/>
    <col min="16131" max="16131" width="23.28515625" style="53" customWidth="1"/>
    <col min="16132" max="16132" width="11.7109375" style="53" bestFit="1" customWidth="1"/>
    <col min="16133" max="16133" width="12.85546875" style="53" bestFit="1" customWidth="1"/>
    <col min="16134" max="16134" width="11.5703125" style="53" bestFit="1" customWidth="1"/>
    <col min="16135" max="16135" width="12.7109375" style="53" bestFit="1" customWidth="1"/>
    <col min="16136" max="16384" width="11.42578125" style="53"/>
  </cols>
  <sheetData>
    <row r="1" spans="2:7" ht="24.75" customHeight="1" x14ac:dyDescent="0.25">
      <c r="B1" s="154" t="s">
        <v>20</v>
      </c>
      <c r="C1" s="154"/>
    </row>
    <row r="2" spans="2:7" ht="12.75" customHeight="1" x14ac:dyDescent="0.25">
      <c r="B2" s="52"/>
      <c r="C2" s="52"/>
    </row>
    <row r="3" spans="2:7" ht="12.75" customHeight="1" thickBot="1" x14ac:dyDescent="0.3">
      <c r="B3" s="52"/>
      <c r="C3" s="52"/>
    </row>
    <row r="4" spans="2:7" ht="25.5" customHeight="1" x14ac:dyDescent="0.25">
      <c r="B4" s="149" t="s">
        <v>61</v>
      </c>
      <c r="C4" s="150"/>
    </row>
    <row r="5" spans="2:7" ht="25.5" hidden="1" customHeight="1" x14ac:dyDescent="0.25">
      <c r="B5" s="160" t="s">
        <v>55</v>
      </c>
      <c r="C5" s="161">
        <f>+[17]RECAUDACION!E20</f>
        <v>1048819.3699999999</v>
      </c>
    </row>
    <row r="6" spans="2:7" ht="25.5" customHeight="1" x14ac:dyDescent="0.25">
      <c r="B6" s="25" t="s">
        <v>4</v>
      </c>
      <c r="C6" s="105">
        <f>+[17]RECAUDACION!K20</f>
        <v>0</v>
      </c>
      <c r="D6" s="85"/>
    </row>
    <row r="7" spans="2:7" ht="25.5" customHeight="1" x14ac:dyDescent="0.25">
      <c r="B7" s="4" t="s">
        <v>5</v>
      </c>
      <c r="C7" s="106">
        <f>+[17]RECAUDACION!L22</f>
        <v>0</v>
      </c>
      <c r="D7" s="85"/>
    </row>
    <row r="8" spans="2:7" ht="25.5" customHeight="1" x14ac:dyDescent="0.25">
      <c r="B8" s="4" t="s">
        <v>6</v>
      </c>
      <c r="C8" s="106">
        <f>+[17]RECAUDACION!M20</f>
        <v>128103.96</v>
      </c>
      <c r="D8" s="85"/>
    </row>
    <row r="9" spans="2:7" ht="25.5" customHeight="1" x14ac:dyDescent="0.25">
      <c r="B9" s="4" t="s">
        <v>7</v>
      </c>
      <c r="C9" s="106">
        <f>+[17]RECAUDACION!O20</f>
        <v>289352.18</v>
      </c>
      <c r="D9" s="85"/>
    </row>
    <row r="10" spans="2:7" ht="25.5" customHeight="1" x14ac:dyDescent="0.25">
      <c r="B10" s="10" t="s">
        <v>8</v>
      </c>
      <c r="C10" s="107">
        <f>[17]RECAUDACION!Q20</f>
        <v>441816.79000000004</v>
      </c>
      <c r="D10" s="85"/>
    </row>
    <row r="11" spans="2:7" ht="25.5" customHeight="1" thickBot="1" x14ac:dyDescent="0.3">
      <c r="B11" s="14"/>
      <c r="C11" s="52"/>
    </row>
    <row r="12" spans="2:7" ht="22.5" customHeight="1" thickBot="1" x14ac:dyDescent="0.3">
      <c r="B12" s="16" t="s">
        <v>9</v>
      </c>
      <c r="C12" s="102">
        <f>+C10</f>
        <v>441816.79000000004</v>
      </c>
    </row>
    <row r="13" spans="2:7" ht="25.5" customHeight="1" thickBot="1" x14ac:dyDescent="0.3">
      <c r="B13" s="52"/>
      <c r="C13" s="52"/>
    </row>
    <row r="14" spans="2:7" ht="25.5" customHeight="1" thickBot="1" x14ac:dyDescent="0.3">
      <c r="B14" s="141" t="s">
        <v>10</v>
      </c>
      <c r="C14" s="142"/>
      <c r="G14" s="123"/>
    </row>
    <row r="15" spans="2:7" ht="28.5" customHeight="1" x14ac:dyDescent="0.25">
      <c r="B15" s="110" t="s">
        <v>13</v>
      </c>
      <c r="C15" s="162">
        <f>+C8-C7</f>
        <v>128103.96</v>
      </c>
    </row>
    <row r="16" spans="2:7" ht="28.5" customHeight="1" x14ac:dyDescent="0.25">
      <c r="B16" s="110" t="s">
        <v>14</v>
      </c>
      <c r="C16" s="124">
        <f>+C9-C8</f>
        <v>161248.21999999997</v>
      </c>
    </row>
    <row r="17" spans="1:45" ht="21" customHeight="1" x14ac:dyDescent="0.25">
      <c r="B17" s="110" t="s">
        <v>15</v>
      </c>
      <c r="C17" s="133">
        <f>+C10-C9</f>
        <v>152464.61000000004</v>
      </c>
    </row>
    <row r="18" spans="1:45" ht="24" customHeight="1" x14ac:dyDescent="0.25">
      <c r="B18" s="21" t="s">
        <v>16</v>
      </c>
      <c r="C18" s="163">
        <f>+(C15+C16+C17)/3</f>
        <v>147272.26333333334</v>
      </c>
    </row>
    <row r="19" spans="1:45" s="127" customFormat="1" ht="23.25" customHeight="1" x14ac:dyDescent="0.25">
      <c r="A19" s="116"/>
      <c r="B19" s="18" t="s">
        <v>17</v>
      </c>
      <c r="C19" s="133">
        <f>+C10</f>
        <v>441816.79000000004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</row>
    <row r="20" spans="1:45" ht="23.25" customHeight="1" thickBot="1" x14ac:dyDescent="0.3">
      <c r="B20" s="18" t="s">
        <v>18</v>
      </c>
      <c r="C20" s="164">
        <f>+C19+C18</f>
        <v>589089.05333333334</v>
      </c>
    </row>
    <row r="21" spans="1:45" ht="36" customHeight="1" thickBot="1" x14ac:dyDescent="0.3">
      <c r="B21" s="24" t="s">
        <v>19</v>
      </c>
      <c r="C21" s="165">
        <v>520000</v>
      </c>
      <c r="E21" s="86"/>
    </row>
    <row r="22" spans="1:45" ht="12.75" customHeight="1" x14ac:dyDescent="0.25">
      <c r="B22" s="52"/>
      <c r="C22" s="52"/>
    </row>
    <row r="23" spans="1:45" ht="12.75" customHeight="1" x14ac:dyDescent="0.25">
      <c r="B23" s="52"/>
      <c r="C23" s="52"/>
    </row>
    <row r="24" spans="1:45" ht="12.75" customHeight="1" x14ac:dyDescent="0.25">
      <c r="B24" s="52"/>
      <c r="C24" s="52"/>
    </row>
    <row r="25" spans="1:45" ht="12.75" customHeight="1" x14ac:dyDescent="0.25">
      <c r="B25" s="52"/>
      <c r="C25" s="52"/>
    </row>
    <row r="26" spans="1:45" ht="12.75" customHeight="1" x14ac:dyDescent="0.25">
      <c r="B26" s="52"/>
      <c r="C26" s="52"/>
    </row>
    <row r="27" spans="1:45" ht="12.75" customHeight="1" x14ac:dyDescent="0.25">
      <c r="B27" s="52"/>
      <c r="C27" s="52"/>
    </row>
    <row r="28" spans="1:45" ht="12.75" customHeight="1" x14ac:dyDescent="0.25">
      <c r="B28" s="52"/>
      <c r="C28" s="52"/>
    </row>
    <row r="29" spans="1:45" ht="12.75" customHeight="1" x14ac:dyDescent="0.25">
      <c r="B29" s="52"/>
      <c r="C29" s="52"/>
    </row>
    <row r="30" spans="1:45" ht="12.75" customHeight="1" x14ac:dyDescent="0.25">
      <c r="B30" s="52"/>
      <c r="C30" s="52"/>
    </row>
    <row r="31" spans="1:45" ht="12.75" customHeight="1" x14ac:dyDescent="0.25">
      <c r="B31" s="52"/>
      <c r="C31" s="52"/>
    </row>
    <row r="32" spans="1:45" ht="12.75" customHeight="1" x14ac:dyDescent="0.25">
      <c r="B32" s="52"/>
      <c r="C32" s="52"/>
    </row>
    <row r="33" spans="2:3" ht="12.75" customHeight="1" x14ac:dyDescent="0.25">
      <c r="B33" s="52"/>
      <c r="C33" s="52"/>
    </row>
    <row r="34" spans="2:3" ht="12.75" customHeight="1" x14ac:dyDescent="0.25">
      <c r="B34" s="52"/>
      <c r="C34" s="52"/>
    </row>
    <row r="35" spans="2:3" ht="12.75" customHeight="1" x14ac:dyDescent="0.25">
      <c r="B35" s="52"/>
      <c r="C35" s="52"/>
    </row>
    <row r="36" spans="2:3" ht="12.75" customHeight="1" x14ac:dyDescent="0.25">
      <c r="B36" s="52"/>
      <c r="C36" s="52"/>
    </row>
    <row r="37" spans="2:3" ht="12.75" customHeight="1" x14ac:dyDescent="0.25">
      <c r="B37" s="52"/>
      <c r="C37" s="52"/>
    </row>
    <row r="38" spans="2:3" ht="12.75" customHeight="1" x14ac:dyDescent="0.25">
      <c r="B38" s="52"/>
      <c r="C38" s="52"/>
    </row>
    <row r="39" spans="2:3" ht="12.75" customHeight="1" x14ac:dyDescent="0.25">
      <c r="B39" s="52"/>
      <c r="C39" s="52"/>
    </row>
    <row r="40" spans="2:3" ht="12.75" customHeight="1" x14ac:dyDescent="0.25">
      <c r="B40" s="52"/>
      <c r="C40" s="52"/>
    </row>
    <row r="41" spans="2:3" ht="12.75" customHeight="1" x14ac:dyDescent="0.25">
      <c r="B41" s="52"/>
      <c r="C41" s="52"/>
    </row>
    <row r="42" spans="2:3" ht="12.75" customHeight="1" x14ac:dyDescent="0.25">
      <c r="B42" s="52"/>
      <c r="C42" s="52"/>
    </row>
    <row r="43" spans="2:3" ht="12.75" customHeight="1" x14ac:dyDescent="0.25">
      <c r="B43" s="52"/>
      <c r="C43" s="52"/>
    </row>
    <row r="44" spans="2:3" ht="12.75" customHeight="1" x14ac:dyDescent="0.25">
      <c r="B44" s="52"/>
      <c r="C44" s="52"/>
    </row>
    <row r="45" spans="2:3" ht="12.75" customHeight="1" x14ac:dyDescent="0.25">
      <c r="B45" s="52"/>
      <c r="C45" s="52"/>
    </row>
    <row r="46" spans="2:3" ht="12.75" customHeight="1" x14ac:dyDescent="0.25">
      <c r="B46" s="52"/>
      <c r="C46" s="52"/>
    </row>
    <row r="47" spans="2:3" ht="12.75" customHeight="1" x14ac:dyDescent="0.25">
      <c r="B47" s="52"/>
      <c r="C47" s="52"/>
    </row>
    <row r="48" spans="2:3" ht="12.75" customHeight="1" x14ac:dyDescent="0.25">
      <c r="B48" s="52"/>
      <c r="C48" s="52"/>
    </row>
    <row r="49" spans="2:3" ht="12.75" customHeight="1" x14ac:dyDescent="0.25">
      <c r="B49" s="52"/>
      <c r="C49" s="52"/>
    </row>
    <row r="50" spans="2:3" ht="12.75" customHeight="1" x14ac:dyDescent="0.25">
      <c r="B50" s="52"/>
      <c r="C50" s="52"/>
    </row>
    <row r="51" spans="2:3" ht="12.75" customHeight="1" x14ac:dyDescent="0.25">
      <c r="B51" s="52"/>
      <c r="C51" s="52"/>
    </row>
    <row r="52" spans="2:3" ht="12.75" customHeight="1" x14ac:dyDescent="0.25">
      <c r="B52" s="52"/>
      <c r="C52" s="52"/>
    </row>
    <row r="53" spans="2:3" ht="12.75" customHeight="1" x14ac:dyDescent="0.25">
      <c r="B53" s="52"/>
      <c r="C53" s="52"/>
    </row>
    <row r="54" spans="2:3" ht="12.75" customHeight="1" x14ac:dyDescent="0.25">
      <c r="B54" s="52"/>
      <c r="C54" s="52"/>
    </row>
    <row r="55" spans="2:3" ht="12.75" customHeight="1" x14ac:dyDescent="0.25">
      <c r="B55" s="52"/>
      <c r="C55" s="52"/>
    </row>
    <row r="56" spans="2:3" ht="12.75" customHeight="1" x14ac:dyDescent="0.25">
      <c r="B56" s="52"/>
      <c r="C56" s="52"/>
    </row>
    <row r="57" spans="2:3" ht="12.75" customHeight="1" x14ac:dyDescent="0.25">
      <c r="B57" s="52"/>
      <c r="C57" s="52"/>
    </row>
    <row r="58" spans="2:3" ht="12.75" customHeight="1" x14ac:dyDescent="0.25">
      <c r="B58" s="52"/>
      <c r="C58" s="52"/>
    </row>
    <row r="59" spans="2:3" ht="12.75" customHeight="1" x14ac:dyDescent="0.25">
      <c r="B59" s="52"/>
      <c r="C59" s="52"/>
    </row>
    <row r="60" spans="2:3" ht="12.75" customHeight="1" x14ac:dyDescent="0.25">
      <c r="B60" s="52"/>
      <c r="C60" s="52"/>
    </row>
    <row r="61" spans="2:3" ht="12.75" customHeight="1" x14ac:dyDescent="0.25">
      <c r="B61" s="52"/>
      <c r="C61" s="52"/>
    </row>
    <row r="62" spans="2:3" ht="12.75" customHeight="1" x14ac:dyDescent="0.25">
      <c r="B62" s="52"/>
      <c r="C62" s="52"/>
    </row>
    <row r="63" spans="2:3" ht="12.75" customHeight="1" x14ac:dyDescent="0.25">
      <c r="B63" s="52"/>
      <c r="C63" s="52"/>
    </row>
    <row r="64" spans="2:3" ht="12.75" customHeight="1" x14ac:dyDescent="0.25">
      <c r="B64" s="52"/>
      <c r="C64" s="52"/>
    </row>
    <row r="65" spans="2:3" ht="12.75" customHeight="1" x14ac:dyDescent="0.25">
      <c r="B65" s="52"/>
      <c r="C65" s="52"/>
    </row>
    <row r="66" spans="2:3" ht="12.75" customHeight="1" x14ac:dyDescent="0.25">
      <c r="B66" s="52"/>
      <c r="C66" s="52"/>
    </row>
    <row r="67" spans="2:3" ht="12.75" customHeight="1" x14ac:dyDescent="0.25">
      <c r="B67" s="52"/>
      <c r="C67" s="52"/>
    </row>
    <row r="68" spans="2:3" ht="12.75" customHeight="1" x14ac:dyDescent="0.25">
      <c r="B68" s="52"/>
      <c r="C68" s="52"/>
    </row>
    <row r="69" spans="2:3" ht="12.75" customHeight="1" x14ac:dyDescent="0.25">
      <c r="B69" s="52"/>
    </row>
    <row r="70" spans="2:3" ht="12.75" customHeight="1" x14ac:dyDescent="0.25">
      <c r="B70" s="52"/>
    </row>
    <row r="71" spans="2:3" ht="12.75" customHeight="1" x14ac:dyDescent="0.25">
      <c r="B71" s="52"/>
    </row>
    <row r="72" spans="2:3" ht="12.75" customHeight="1" x14ac:dyDescent="0.25">
      <c r="B72" s="52"/>
    </row>
    <row r="73" spans="2:3" ht="12.75" customHeight="1" x14ac:dyDescent="0.25">
      <c r="B73" s="52"/>
    </row>
    <row r="74" spans="2:3" ht="12.75" customHeight="1" x14ac:dyDescent="0.25">
      <c r="B74" s="52"/>
    </row>
    <row r="75" spans="2:3" ht="12.75" customHeight="1" x14ac:dyDescent="0.25">
      <c r="B75" s="52"/>
    </row>
    <row r="76" spans="2:3" ht="12.75" customHeight="1" x14ac:dyDescent="0.25">
      <c r="B76" s="52"/>
    </row>
    <row r="77" spans="2:3" ht="12.75" customHeight="1" x14ac:dyDescent="0.25">
      <c r="B77" s="52"/>
    </row>
    <row r="78" spans="2:3" ht="12.75" customHeight="1" x14ac:dyDescent="0.25">
      <c r="B78" s="52"/>
    </row>
    <row r="79" spans="2:3" ht="12.75" customHeight="1" x14ac:dyDescent="0.25">
      <c r="B79" s="52"/>
    </row>
    <row r="80" spans="2:3" ht="12.75" customHeight="1" x14ac:dyDescent="0.25">
      <c r="B80" s="52"/>
    </row>
    <row r="81" spans="2:2" ht="12.75" customHeight="1" x14ac:dyDescent="0.25">
      <c r="B81" s="52"/>
    </row>
    <row r="82" spans="2:2" ht="12.75" customHeight="1" x14ac:dyDescent="0.25">
      <c r="B82" s="52"/>
    </row>
    <row r="83" spans="2:2" ht="12.75" customHeight="1" x14ac:dyDescent="0.25">
      <c r="B83" s="52"/>
    </row>
    <row r="84" spans="2:2" ht="12.75" customHeight="1" x14ac:dyDescent="0.25">
      <c r="B84" s="52"/>
    </row>
    <row r="85" spans="2:2" ht="12.75" customHeight="1" x14ac:dyDescent="0.25">
      <c r="B85" s="52"/>
    </row>
    <row r="86" spans="2:2" ht="12.75" customHeight="1" x14ac:dyDescent="0.25">
      <c r="B86" s="52"/>
    </row>
    <row r="87" spans="2:2" ht="12.75" customHeight="1" x14ac:dyDescent="0.25">
      <c r="B87" s="52"/>
    </row>
    <row r="88" spans="2:2" ht="12.75" customHeight="1" x14ac:dyDescent="0.25">
      <c r="B88" s="52"/>
    </row>
    <row r="89" spans="2:2" ht="12.75" customHeight="1" x14ac:dyDescent="0.25">
      <c r="B89" s="52"/>
    </row>
    <row r="90" spans="2:2" ht="12.75" customHeight="1" x14ac:dyDescent="0.25">
      <c r="B90" s="52"/>
    </row>
    <row r="91" spans="2:2" ht="12.75" customHeight="1" x14ac:dyDescent="0.25">
      <c r="B91" s="52"/>
    </row>
    <row r="92" spans="2:2" ht="12.75" customHeight="1" x14ac:dyDescent="0.25">
      <c r="B92" s="52"/>
    </row>
    <row r="93" spans="2:2" ht="12.75" customHeight="1" x14ac:dyDescent="0.25">
      <c r="B93" s="52"/>
    </row>
    <row r="94" spans="2:2" ht="12.75" customHeight="1" x14ac:dyDescent="0.25">
      <c r="B94" s="52"/>
    </row>
    <row r="95" spans="2:2" ht="12.75" customHeight="1" x14ac:dyDescent="0.25">
      <c r="B95" s="52"/>
    </row>
    <row r="96" spans="2:2" ht="12.75" customHeight="1" x14ac:dyDescent="0.25">
      <c r="B96" s="52"/>
    </row>
    <row r="97" spans="2:2" ht="12.75" customHeight="1" x14ac:dyDescent="0.25">
      <c r="B97" s="52"/>
    </row>
    <row r="98" spans="2:2" ht="12.75" customHeight="1" x14ac:dyDescent="0.25">
      <c r="B98" s="52"/>
    </row>
    <row r="99" spans="2:2" ht="12.75" customHeight="1" x14ac:dyDescent="0.25">
      <c r="B99" s="52"/>
    </row>
    <row r="100" spans="2:2" ht="12.75" customHeight="1" x14ac:dyDescent="0.25">
      <c r="B100" s="52"/>
    </row>
    <row r="101" spans="2:2" ht="12.75" customHeight="1" x14ac:dyDescent="0.25">
      <c r="B101" s="52"/>
    </row>
    <row r="102" spans="2:2" ht="12.75" customHeight="1" x14ac:dyDescent="0.25">
      <c r="B102" s="52"/>
    </row>
    <row r="103" spans="2:2" ht="12.75" customHeight="1" x14ac:dyDescent="0.25">
      <c r="B103" s="52"/>
    </row>
    <row r="104" spans="2:2" ht="12.75" customHeight="1" x14ac:dyDescent="0.25">
      <c r="B104" s="52"/>
    </row>
    <row r="105" spans="2:2" ht="12.75" customHeight="1" x14ac:dyDescent="0.25">
      <c r="B105" s="52"/>
    </row>
    <row r="106" spans="2:2" ht="12.75" customHeight="1" x14ac:dyDescent="0.25">
      <c r="B106" s="52"/>
    </row>
    <row r="107" spans="2:2" ht="12.75" customHeight="1" x14ac:dyDescent="0.25">
      <c r="B107" s="52"/>
    </row>
    <row r="108" spans="2:2" ht="12.75" customHeight="1" x14ac:dyDescent="0.25">
      <c r="B108" s="52"/>
    </row>
    <row r="109" spans="2:2" ht="12.75" customHeight="1" x14ac:dyDescent="0.25">
      <c r="B109" s="52"/>
    </row>
    <row r="110" spans="2:2" ht="12.75" customHeight="1" x14ac:dyDescent="0.25">
      <c r="B110" s="52"/>
    </row>
    <row r="111" spans="2:2" ht="12.75" customHeight="1" x14ac:dyDescent="0.25">
      <c r="B111" s="52"/>
    </row>
    <row r="112" spans="2:2" ht="12.75" customHeight="1" x14ac:dyDescent="0.25">
      <c r="B112" s="52"/>
    </row>
    <row r="113" spans="2:2" ht="12.75" customHeight="1" x14ac:dyDescent="0.25">
      <c r="B113" s="52"/>
    </row>
    <row r="114" spans="2:2" ht="12.75" customHeight="1" x14ac:dyDescent="0.25">
      <c r="B114" s="52"/>
    </row>
    <row r="115" spans="2:2" ht="12.75" customHeight="1" x14ac:dyDescent="0.25">
      <c r="B115" s="52"/>
    </row>
    <row r="116" spans="2:2" ht="12.75" customHeight="1" x14ac:dyDescent="0.25">
      <c r="B116" s="52"/>
    </row>
    <row r="117" spans="2:2" ht="12.75" customHeight="1" x14ac:dyDescent="0.25">
      <c r="B117" s="52"/>
    </row>
    <row r="118" spans="2:2" ht="12.75" customHeight="1" x14ac:dyDescent="0.25">
      <c r="B118" s="52"/>
    </row>
    <row r="119" spans="2:2" ht="12.75" customHeight="1" x14ac:dyDescent="0.25">
      <c r="B119" s="52"/>
    </row>
    <row r="120" spans="2:2" ht="12.75" customHeight="1" x14ac:dyDescent="0.25">
      <c r="B120" s="52"/>
    </row>
    <row r="121" spans="2:2" ht="12.75" customHeight="1" x14ac:dyDescent="0.25">
      <c r="B121" s="52"/>
    </row>
    <row r="122" spans="2:2" ht="12.75" customHeight="1" x14ac:dyDescent="0.25">
      <c r="B122" s="52"/>
    </row>
    <row r="123" spans="2:2" ht="12.75" customHeight="1" x14ac:dyDescent="0.25">
      <c r="B123" s="52"/>
    </row>
    <row r="124" spans="2:2" ht="12.75" customHeight="1" x14ac:dyDescent="0.25">
      <c r="B124" s="52"/>
    </row>
    <row r="125" spans="2:2" ht="12.75" customHeight="1" x14ac:dyDescent="0.25">
      <c r="B125" s="52"/>
    </row>
    <row r="126" spans="2:2" ht="12.75" customHeight="1" x14ac:dyDescent="0.25">
      <c r="B126" s="52"/>
    </row>
    <row r="127" spans="2:2" ht="12.75" customHeight="1" x14ac:dyDescent="0.25">
      <c r="B127" s="52"/>
    </row>
    <row r="128" spans="2:2" ht="12.75" customHeight="1" x14ac:dyDescent="0.25">
      <c r="B128" s="52"/>
    </row>
    <row r="129" spans="2:2" ht="12.75" customHeight="1" x14ac:dyDescent="0.25">
      <c r="B129" s="52"/>
    </row>
    <row r="130" spans="2:2" ht="12.75" customHeight="1" x14ac:dyDescent="0.25">
      <c r="B130" s="52"/>
    </row>
    <row r="131" spans="2:2" ht="12.75" customHeight="1" x14ac:dyDescent="0.25">
      <c r="B131" s="52"/>
    </row>
    <row r="132" spans="2:2" ht="12.75" customHeight="1" x14ac:dyDescent="0.25">
      <c r="B132" s="52"/>
    </row>
    <row r="133" spans="2:2" ht="12.75" customHeight="1" x14ac:dyDescent="0.25">
      <c r="B133" s="52"/>
    </row>
    <row r="134" spans="2:2" ht="12.75" customHeight="1" x14ac:dyDescent="0.25">
      <c r="B134" s="52"/>
    </row>
    <row r="135" spans="2:2" ht="12.75" customHeight="1" x14ac:dyDescent="0.25">
      <c r="B135" s="52"/>
    </row>
    <row r="136" spans="2:2" ht="12.75" customHeight="1" x14ac:dyDescent="0.25">
      <c r="B136" s="52"/>
    </row>
    <row r="137" spans="2:2" ht="12.75" customHeight="1" x14ac:dyDescent="0.25">
      <c r="B137" s="52"/>
    </row>
    <row r="138" spans="2:2" ht="12.75" customHeight="1" x14ac:dyDescent="0.25">
      <c r="B138" s="52"/>
    </row>
    <row r="139" spans="2:2" ht="12.75" customHeight="1" x14ac:dyDescent="0.25">
      <c r="B139" s="52"/>
    </row>
    <row r="140" spans="2:2" ht="12.75" customHeight="1" x14ac:dyDescent="0.25">
      <c r="B140" s="52"/>
    </row>
    <row r="141" spans="2:2" ht="12.75" customHeight="1" x14ac:dyDescent="0.25">
      <c r="B141" s="52"/>
    </row>
    <row r="142" spans="2:2" ht="12.75" customHeight="1" x14ac:dyDescent="0.25">
      <c r="B142" s="52"/>
    </row>
    <row r="143" spans="2:2" ht="12.75" customHeight="1" x14ac:dyDescent="0.25">
      <c r="B143" s="52"/>
    </row>
    <row r="144" spans="2:2" ht="12.75" customHeight="1" x14ac:dyDescent="0.25">
      <c r="B144" s="52"/>
    </row>
    <row r="145" spans="2:2" ht="12.75" customHeight="1" x14ac:dyDescent="0.25">
      <c r="B145" s="52"/>
    </row>
    <row r="146" spans="2:2" ht="12.75" customHeight="1" x14ac:dyDescent="0.25">
      <c r="B146" s="52"/>
    </row>
    <row r="147" spans="2:2" ht="12.75" customHeight="1" x14ac:dyDescent="0.25">
      <c r="B147" s="52"/>
    </row>
    <row r="148" spans="2:2" ht="12.75" customHeight="1" x14ac:dyDescent="0.25">
      <c r="B148" s="52"/>
    </row>
    <row r="149" spans="2:2" ht="12.75" customHeight="1" x14ac:dyDescent="0.25">
      <c r="B149" s="52"/>
    </row>
    <row r="150" spans="2:2" ht="12.75" customHeight="1" x14ac:dyDescent="0.25">
      <c r="B150" s="52"/>
    </row>
    <row r="151" spans="2:2" ht="12.75" customHeight="1" x14ac:dyDescent="0.25">
      <c r="B151" s="52"/>
    </row>
    <row r="152" spans="2:2" ht="12.75" customHeight="1" x14ac:dyDescent="0.25">
      <c r="B152" s="52"/>
    </row>
    <row r="153" spans="2:2" ht="12.75" customHeight="1" x14ac:dyDescent="0.25">
      <c r="B153" s="52"/>
    </row>
    <row r="154" spans="2:2" ht="12.75" customHeight="1" x14ac:dyDescent="0.25">
      <c r="B154" s="52"/>
    </row>
    <row r="155" spans="2:2" ht="12.75" customHeight="1" x14ac:dyDescent="0.25">
      <c r="B155" s="52"/>
    </row>
    <row r="156" spans="2:2" ht="12.75" customHeight="1" x14ac:dyDescent="0.25">
      <c r="B156" s="52"/>
    </row>
    <row r="157" spans="2:2" ht="12.75" customHeight="1" x14ac:dyDescent="0.25">
      <c r="B157" s="52"/>
    </row>
    <row r="158" spans="2:2" ht="12.75" customHeight="1" x14ac:dyDescent="0.25">
      <c r="B158" s="52"/>
    </row>
    <row r="159" spans="2:2" ht="12.75" customHeight="1" x14ac:dyDescent="0.25">
      <c r="B159" s="52"/>
    </row>
    <row r="160" spans="2:2" ht="12.75" customHeight="1" x14ac:dyDescent="0.25">
      <c r="B160" s="52"/>
    </row>
    <row r="161" spans="2:2" ht="12.75" customHeight="1" x14ac:dyDescent="0.25">
      <c r="B161" s="52"/>
    </row>
    <row r="162" spans="2:2" ht="12.75" customHeight="1" x14ac:dyDescent="0.25">
      <c r="B162" s="52"/>
    </row>
    <row r="163" spans="2:2" ht="12.75" customHeight="1" x14ac:dyDescent="0.25">
      <c r="B163" s="52"/>
    </row>
    <row r="164" spans="2:2" ht="12.75" customHeight="1" x14ac:dyDescent="0.25">
      <c r="B164" s="52"/>
    </row>
    <row r="165" spans="2:2" ht="12.75" customHeight="1" x14ac:dyDescent="0.25">
      <c r="B165" s="52"/>
    </row>
    <row r="166" spans="2:2" ht="12.75" customHeight="1" x14ac:dyDescent="0.25">
      <c r="B166" s="52"/>
    </row>
    <row r="167" spans="2:2" ht="12.75" customHeight="1" x14ac:dyDescent="0.25">
      <c r="B167" s="52"/>
    </row>
    <row r="168" spans="2:2" ht="12.75" customHeight="1" x14ac:dyDescent="0.25">
      <c r="B168" s="52"/>
    </row>
    <row r="169" spans="2:2" ht="12.75" customHeight="1" x14ac:dyDescent="0.25">
      <c r="B169" s="52"/>
    </row>
    <row r="170" spans="2:2" ht="12.75" customHeight="1" x14ac:dyDescent="0.25">
      <c r="B170" s="52"/>
    </row>
    <row r="171" spans="2:2" ht="12.75" customHeight="1" x14ac:dyDescent="0.25">
      <c r="B171" s="52"/>
    </row>
    <row r="172" spans="2:2" ht="12.75" customHeight="1" x14ac:dyDescent="0.25">
      <c r="B172" s="52"/>
    </row>
    <row r="173" spans="2:2" ht="12.75" customHeight="1" x14ac:dyDescent="0.25">
      <c r="B173" s="52"/>
    </row>
    <row r="174" spans="2:2" ht="12.75" customHeight="1" x14ac:dyDescent="0.25">
      <c r="B174" s="52"/>
    </row>
    <row r="175" spans="2:2" ht="12.75" customHeight="1" x14ac:dyDescent="0.25">
      <c r="B175" s="52"/>
    </row>
    <row r="176" spans="2:2" ht="12.75" customHeight="1" x14ac:dyDescent="0.25">
      <c r="B176" s="52"/>
    </row>
    <row r="177" spans="2:2" ht="12.75" customHeight="1" x14ac:dyDescent="0.25">
      <c r="B177" s="52"/>
    </row>
    <row r="178" spans="2:2" ht="12.75" customHeight="1" x14ac:dyDescent="0.25">
      <c r="B178" s="52"/>
    </row>
    <row r="179" spans="2:2" ht="12.75" customHeight="1" x14ac:dyDescent="0.25">
      <c r="B179" s="52"/>
    </row>
    <row r="180" spans="2:2" ht="12.75" customHeight="1" x14ac:dyDescent="0.25">
      <c r="B180" s="52"/>
    </row>
    <row r="181" spans="2:2" ht="12.75" customHeight="1" x14ac:dyDescent="0.25">
      <c r="B181" s="52"/>
    </row>
    <row r="182" spans="2:2" ht="12.75" customHeight="1" x14ac:dyDescent="0.25">
      <c r="B182" s="52"/>
    </row>
    <row r="183" spans="2:2" ht="12.75" customHeight="1" x14ac:dyDescent="0.25">
      <c r="B183" s="52"/>
    </row>
    <row r="184" spans="2:2" ht="12.75" customHeight="1" x14ac:dyDescent="0.25">
      <c r="B184" s="52"/>
    </row>
    <row r="185" spans="2:2" ht="12.75" customHeight="1" x14ac:dyDescent="0.25">
      <c r="B185" s="52"/>
    </row>
    <row r="186" spans="2:2" ht="12.75" customHeight="1" x14ac:dyDescent="0.25">
      <c r="B186" s="52"/>
    </row>
    <row r="187" spans="2:2" ht="12.75" customHeight="1" x14ac:dyDescent="0.25">
      <c r="B187" s="52"/>
    </row>
    <row r="188" spans="2:2" ht="12.75" customHeight="1" x14ac:dyDescent="0.25">
      <c r="B188" s="52"/>
    </row>
    <row r="189" spans="2:2" ht="12.75" customHeight="1" x14ac:dyDescent="0.25">
      <c r="B189" s="52"/>
    </row>
    <row r="190" spans="2:2" ht="12.75" customHeight="1" x14ac:dyDescent="0.25">
      <c r="B190" s="52"/>
    </row>
    <row r="191" spans="2:2" ht="12.75" customHeight="1" x14ac:dyDescent="0.25">
      <c r="B191" s="52"/>
    </row>
    <row r="192" spans="2:2" ht="12.75" customHeight="1" x14ac:dyDescent="0.25">
      <c r="B192" s="52"/>
    </row>
    <row r="193" spans="2:2" ht="12.75" customHeight="1" x14ac:dyDescent="0.25">
      <c r="B193" s="52"/>
    </row>
    <row r="194" spans="2:2" ht="12.75" customHeight="1" x14ac:dyDescent="0.25">
      <c r="B194" s="52"/>
    </row>
    <row r="195" spans="2:2" ht="12.75" customHeight="1" x14ac:dyDescent="0.25">
      <c r="B195" s="52"/>
    </row>
    <row r="196" spans="2:2" ht="12.75" customHeight="1" x14ac:dyDescent="0.25">
      <c r="B196" s="52"/>
    </row>
    <row r="197" spans="2:2" ht="12.75" customHeight="1" x14ac:dyDescent="0.25">
      <c r="B197" s="52"/>
    </row>
  </sheetData>
  <mergeCells count="3">
    <mergeCell ref="B1:C1"/>
    <mergeCell ref="B4:C4"/>
    <mergeCell ref="B14:C14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9"/>
  <sheetViews>
    <sheetView workbookViewId="0">
      <selection activeCell="B4" sqref="B4:C4"/>
    </sheetView>
  </sheetViews>
  <sheetFormatPr baseColWidth="10" defaultRowHeight="15" x14ac:dyDescent="0.25"/>
  <cols>
    <col min="1" max="1" width="11.42578125" style="52"/>
    <col min="2" max="2" width="49" style="53" customWidth="1"/>
    <col min="3" max="3" width="20.85546875" style="53" bestFit="1" customWidth="1"/>
    <col min="4" max="4" width="11.42578125" style="52"/>
    <col min="5" max="5" width="13.85546875" style="52" bestFit="1" customWidth="1"/>
    <col min="6" max="45" width="11.42578125" style="52"/>
    <col min="46" max="257" width="11.42578125" style="53"/>
    <col min="258" max="258" width="49" style="53" customWidth="1"/>
    <col min="259" max="259" width="20.85546875" style="53" bestFit="1" customWidth="1"/>
    <col min="260" max="260" width="11.42578125" style="53"/>
    <col min="261" max="261" width="13.85546875" style="53" bestFit="1" customWidth="1"/>
    <col min="262" max="513" width="11.42578125" style="53"/>
    <col min="514" max="514" width="49" style="53" customWidth="1"/>
    <col min="515" max="515" width="20.85546875" style="53" bestFit="1" customWidth="1"/>
    <col min="516" max="516" width="11.42578125" style="53"/>
    <col min="517" max="517" width="13.85546875" style="53" bestFit="1" customWidth="1"/>
    <col min="518" max="769" width="11.42578125" style="53"/>
    <col min="770" max="770" width="49" style="53" customWidth="1"/>
    <col min="771" max="771" width="20.85546875" style="53" bestFit="1" customWidth="1"/>
    <col min="772" max="772" width="11.42578125" style="53"/>
    <col min="773" max="773" width="13.85546875" style="53" bestFit="1" customWidth="1"/>
    <col min="774" max="1025" width="11.42578125" style="53"/>
    <col min="1026" max="1026" width="49" style="53" customWidth="1"/>
    <col min="1027" max="1027" width="20.85546875" style="53" bestFit="1" customWidth="1"/>
    <col min="1028" max="1028" width="11.42578125" style="53"/>
    <col min="1029" max="1029" width="13.85546875" style="53" bestFit="1" customWidth="1"/>
    <col min="1030" max="1281" width="11.42578125" style="53"/>
    <col min="1282" max="1282" width="49" style="53" customWidth="1"/>
    <col min="1283" max="1283" width="20.85546875" style="53" bestFit="1" customWidth="1"/>
    <col min="1284" max="1284" width="11.42578125" style="53"/>
    <col min="1285" max="1285" width="13.85546875" style="53" bestFit="1" customWidth="1"/>
    <col min="1286" max="1537" width="11.42578125" style="53"/>
    <col min="1538" max="1538" width="49" style="53" customWidth="1"/>
    <col min="1539" max="1539" width="20.85546875" style="53" bestFit="1" customWidth="1"/>
    <col min="1540" max="1540" width="11.42578125" style="53"/>
    <col min="1541" max="1541" width="13.85546875" style="53" bestFit="1" customWidth="1"/>
    <col min="1542" max="1793" width="11.42578125" style="53"/>
    <col min="1794" max="1794" width="49" style="53" customWidth="1"/>
    <col min="1795" max="1795" width="20.85546875" style="53" bestFit="1" customWidth="1"/>
    <col min="1796" max="1796" width="11.42578125" style="53"/>
    <col min="1797" max="1797" width="13.85546875" style="53" bestFit="1" customWidth="1"/>
    <col min="1798" max="2049" width="11.42578125" style="53"/>
    <col min="2050" max="2050" width="49" style="53" customWidth="1"/>
    <col min="2051" max="2051" width="20.85546875" style="53" bestFit="1" customWidth="1"/>
    <col min="2052" max="2052" width="11.42578125" style="53"/>
    <col min="2053" max="2053" width="13.85546875" style="53" bestFit="1" customWidth="1"/>
    <col min="2054" max="2305" width="11.42578125" style="53"/>
    <col min="2306" max="2306" width="49" style="53" customWidth="1"/>
    <col min="2307" max="2307" width="20.85546875" style="53" bestFit="1" customWidth="1"/>
    <col min="2308" max="2308" width="11.42578125" style="53"/>
    <col min="2309" max="2309" width="13.85546875" style="53" bestFit="1" customWidth="1"/>
    <col min="2310" max="2561" width="11.42578125" style="53"/>
    <col min="2562" max="2562" width="49" style="53" customWidth="1"/>
    <col min="2563" max="2563" width="20.85546875" style="53" bestFit="1" customWidth="1"/>
    <col min="2564" max="2564" width="11.42578125" style="53"/>
    <col min="2565" max="2565" width="13.85546875" style="53" bestFit="1" customWidth="1"/>
    <col min="2566" max="2817" width="11.42578125" style="53"/>
    <col min="2818" max="2818" width="49" style="53" customWidth="1"/>
    <col min="2819" max="2819" width="20.85546875" style="53" bestFit="1" customWidth="1"/>
    <col min="2820" max="2820" width="11.42578125" style="53"/>
    <col min="2821" max="2821" width="13.85546875" style="53" bestFit="1" customWidth="1"/>
    <col min="2822" max="3073" width="11.42578125" style="53"/>
    <col min="3074" max="3074" width="49" style="53" customWidth="1"/>
    <col min="3075" max="3075" width="20.85546875" style="53" bestFit="1" customWidth="1"/>
    <col min="3076" max="3076" width="11.42578125" style="53"/>
    <col min="3077" max="3077" width="13.85546875" style="53" bestFit="1" customWidth="1"/>
    <col min="3078" max="3329" width="11.42578125" style="53"/>
    <col min="3330" max="3330" width="49" style="53" customWidth="1"/>
    <col min="3331" max="3331" width="20.85546875" style="53" bestFit="1" customWidth="1"/>
    <col min="3332" max="3332" width="11.42578125" style="53"/>
    <col min="3333" max="3333" width="13.85546875" style="53" bestFit="1" customWidth="1"/>
    <col min="3334" max="3585" width="11.42578125" style="53"/>
    <col min="3586" max="3586" width="49" style="53" customWidth="1"/>
    <col min="3587" max="3587" width="20.85546875" style="53" bestFit="1" customWidth="1"/>
    <col min="3588" max="3588" width="11.42578125" style="53"/>
    <col min="3589" max="3589" width="13.85546875" style="53" bestFit="1" customWidth="1"/>
    <col min="3590" max="3841" width="11.42578125" style="53"/>
    <col min="3842" max="3842" width="49" style="53" customWidth="1"/>
    <col min="3843" max="3843" width="20.85546875" style="53" bestFit="1" customWidth="1"/>
    <col min="3844" max="3844" width="11.42578125" style="53"/>
    <col min="3845" max="3845" width="13.85546875" style="53" bestFit="1" customWidth="1"/>
    <col min="3846" max="4097" width="11.42578125" style="53"/>
    <col min="4098" max="4098" width="49" style="53" customWidth="1"/>
    <col min="4099" max="4099" width="20.85546875" style="53" bestFit="1" customWidth="1"/>
    <col min="4100" max="4100" width="11.42578125" style="53"/>
    <col min="4101" max="4101" width="13.85546875" style="53" bestFit="1" customWidth="1"/>
    <col min="4102" max="4353" width="11.42578125" style="53"/>
    <col min="4354" max="4354" width="49" style="53" customWidth="1"/>
    <col min="4355" max="4355" width="20.85546875" style="53" bestFit="1" customWidth="1"/>
    <col min="4356" max="4356" width="11.42578125" style="53"/>
    <col min="4357" max="4357" width="13.85546875" style="53" bestFit="1" customWidth="1"/>
    <col min="4358" max="4609" width="11.42578125" style="53"/>
    <col min="4610" max="4610" width="49" style="53" customWidth="1"/>
    <col min="4611" max="4611" width="20.85546875" style="53" bestFit="1" customWidth="1"/>
    <col min="4612" max="4612" width="11.42578125" style="53"/>
    <col min="4613" max="4613" width="13.85546875" style="53" bestFit="1" customWidth="1"/>
    <col min="4614" max="4865" width="11.42578125" style="53"/>
    <col min="4866" max="4866" width="49" style="53" customWidth="1"/>
    <col min="4867" max="4867" width="20.85546875" style="53" bestFit="1" customWidth="1"/>
    <col min="4868" max="4868" width="11.42578125" style="53"/>
    <col min="4869" max="4869" width="13.85546875" style="53" bestFit="1" customWidth="1"/>
    <col min="4870" max="5121" width="11.42578125" style="53"/>
    <col min="5122" max="5122" width="49" style="53" customWidth="1"/>
    <col min="5123" max="5123" width="20.85546875" style="53" bestFit="1" customWidth="1"/>
    <col min="5124" max="5124" width="11.42578125" style="53"/>
    <col min="5125" max="5125" width="13.85546875" style="53" bestFit="1" customWidth="1"/>
    <col min="5126" max="5377" width="11.42578125" style="53"/>
    <col min="5378" max="5378" width="49" style="53" customWidth="1"/>
    <col min="5379" max="5379" width="20.85546875" style="53" bestFit="1" customWidth="1"/>
    <col min="5380" max="5380" width="11.42578125" style="53"/>
    <col min="5381" max="5381" width="13.85546875" style="53" bestFit="1" customWidth="1"/>
    <col min="5382" max="5633" width="11.42578125" style="53"/>
    <col min="5634" max="5634" width="49" style="53" customWidth="1"/>
    <col min="5635" max="5635" width="20.85546875" style="53" bestFit="1" customWidth="1"/>
    <col min="5636" max="5636" width="11.42578125" style="53"/>
    <col min="5637" max="5637" width="13.85546875" style="53" bestFit="1" customWidth="1"/>
    <col min="5638" max="5889" width="11.42578125" style="53"/>
    <col min="5890" max="5890" width="49" style="53" customWidth="1"/>
    <col min="5891" max="5891" width="20.85546875" style="53" bestFit="1" customWidth="1"/>
    <col min="5892" max="5892" width="11.42578125" style="53"/>
    <col min="5893" max="5893" width="13.85546875" style="53" bestFit="1" customWidth="1"/>
    <col min="5894" max="6145" width="11.42578125" style="53"/>
    <col min="6146" max="6146" width="49" style="53" customWidth="1"/>
    <col min="6147" max="6147" width="20.85546875" style="53" bestFit="1" customWidth="1"/>
    <col min="6148" max="6148" width="11.42578125" style="53"/>
    <col min="6149" max="6149" width="13.85546875" style="53" bestFit="1" customWidth="1"/>
    <col min="6150" max="6401" width="11.42578125" style="53"/>
    <col min="6402" max="6402" width="49" style="53" customWidth="1"/>
    <col min="6403" max="6403" width="20.85546875" style="53" bestFit="1" customWidth="1"/>
    <col min="6404" max="6404" width="11.42578125" style="53"/>
    <col min="6405" max="6405" width="13.85546875" style="53" bestFit="1" customWidth="1"/>
    <col min="6406" max="6657" width="11.42578125" style="53"/>
    <col min="6658" max="6658" width="49" style="53" customWidth="1"/>
    <col min="6659" max="6659" width="20.85546875" style="53" bestFit="1" customWidth="1"/>
    <col min="6660" max="6660" width="11.42578125" style="53"/>
    <col min="6661" max="6661" width="13.85546875" style="53" bestFit="1" customWidth="1"/>
    <col min="6662" max="6913" width="11.42578125" style="53"/>
    <col min="6914" max="6914" width="49" style="53" customWidth="1"/>
    <col min="6915" max="6915" width="20.85546875" style="53" bestFit="1" customWidth="1"/>
    <col min="6916" max="6916" width="11.42578125" style="53"/>
    <col min="6917" max="6917" width="13.85546875" style="53" bestFit="1" customWidth="1"/>
    <col min="6918" max="7169" width="11.42578125" style="53"/>
    <col min="7170" max="7170" width="49" style="53" customWidth="1"/>
    <col min="7171" max="7171" width="20.85546875" style="53" bestFit="1" customWidth="1"/>
    <col min="7172" max="7172" width="11.42578125" style="53"/>
    <col min="7173" max="7173" width="13.85546875" style="53" bestFit="1" customWidth="1"/>
    <col min="7174" max="7425" width="11.42578125" style="53"/>
    <col min="7426" max="7426" width="49" style="53" customWidth="1"/>
    <col min="7427" max="7427" width="20.85546875" style="53" bestFit="1" customWidth="1"/>
    <col min="7428" max="7428" width="11.42578125" style="53"/>
    <col min="7429" max="7429" width="13.85546875" style="53" bestFit="1" customWidth="1"/>
    <col min="7430" max="7681" width="11.42578125" style="53"/>
    <col min="7682" max="7682" width="49" style="53" customWidth="1"/>
    <col min="7683" max="7683" width="20.85546875" style="53" bestFit="1" customWidth="1"/>
    <col min="7684" max="7684" width="11.42578125" style="53"/>
    <col min="7685" max="7685" width="13.85546875" style="53" bestFit="1" customWidth="1"/>
    <col min="7686" max="7937" width="11.42578125" style="53"/>
    <col min="7938" max="7938" width="49" style="53" customWidth="1"/>
    <col min="7939" max="7939" width="20.85546875" style="53" bestFit="1" customWidth="1"/>
    <col min="7940" max="7940" width="11.42578125" style="53"/>
    <col min="7941" max="7941" width="13.85546875" style="53" bestFit="1" customWidth="1"/>
    <col min="7942" max="8193" width="11.42578125" style="53"/>
    <col min="8194" max="8194" width="49" style="53" customWidth="1"/>
    <col min="8195" max="8195" width="20.85546875" style="53" bestFit="1" customWidth="1"/>
    <col min="8196" max="8196" width="11.42578125" style="53"/>
    <col min="8197" max="8197" width="13.85546875" style="53" bestFit="1" customWidth="1"/>
    <col min="8198" max="8449" width="11.42578125" style="53"/>
    <col min="8450" max="8450" width="49" style="53" customWidth="1"/>
    <col min="8451" max="8451" width="20.85546875" style="53" bestFit="1" customWidth="1"/>
    <col min="8452" max="8452" width="11.42578125" style="53"/>
    <col min="8453" max="8453" width="13.85546875" style="53" bestFit="1" customWidth="1"/>
    <col min="8454" max="8705" width="11.42578125" style="53"/>
    <col min="8706" max="8706" width="49" style="53" customWidth="1"/>
    <col min="8707" max="8707" width="20.85546875" style="53" bestFit="1" customWidth="1"/>
    <col min="8708" max="8708" width="11.42578125" style="53"/>
    <col min="8709" max="8709" width="13.85546875" style="53" bestFit="1" customWidth="1"/>
    <col min="8710" max="8961" width="11.42578125" style="53"/>
    <col min="8962" max="8962" width="49" style="53" customWidth="1"/>
    <col min="8963" max="8963" width="20.85546875" style="53" bestFit="1" customWidth="1"/>
    <col min="8964" max="8964" width="11.42578125" style="53"/>
    <col min="8965" max="8965" width="13.85546875" style="53" bestFit="1" customWidth="1"/>
    <col min="8966" max="9217" width="11.42578125" style="53"/>
    <col min="9218" max="9218" width="49" style="53" customWidth="1"/>
    <col min="9219" max="9219" width="20.85546875" style="53" bestFit="1" customWidth="1"/>
    <col min="9220" max="9220" width="11.42578125" style="53"/>
    <col min="9221" max="9221" width="13.85546875" style="53" bestFit="1" customWidth="1"/>
    <col min="9222" max="9473" width="11.42578125" style="53"/>
    <col min="9474" max="9474" width="49" style="53" customWidth="1"/>
    <col min="9475" max="9475" width="20.85546875" style="53" bestFit="1" customWidth="1"/>
    <col min="9476" max="9476" width="11.42578125" style="53"/>
    <col min="9477" max="9477" width="13.85546875" style="53" bestFit="1" customWidth="1"/>
    <col min="9478" max="9729" width="11.42578125" style="53"/>
    <col min="9730" max="9730" width="49" style="53" customWidth="1"/>
    <col min="9731" max="9731" width="20.85546875" style="53" bestFit="1" customWidth="1"/>
    <col min="9732" max="9732" width="11.42578125" style="53"/>
    <col min="9733" max="9733" width="13.85546875" style="53" bestFit="1" customWidth="1"/>
    <col min="9734" max="9985" width="11.42578125" style="53"/>
    <col min="9986" max="9986" width="49" style="53" customWidth="1"/>
    <col min="9987" max="9987" width="20.85546875" style="53" bestFit="1" customWidth="1"/>
    <col min="9988" max="9988" width="11.42578125" style="53"/>
    <col min="9989" max="9989" width="13.85546875" style="53" bestFit="1" customWidth="1"/>
    <col min="9990" max="10241" width="11.42578125" style="53"/>
    <col min="10242" max="10242" width="49" style="53" customWidth="1"/>
    <col min="10243" max="10243" width="20.85546875" style="53" bestFit="1" customWidth="1"/>
    <col min="10244" max="10244" width="11.42578125" style="53"/>
    <col min="10245" max="10245" width="13.85546875" style="53" bestFit="1" customWidth="1"/>
    <col min="10246" max="10497" width="11.42578125" style="53"/>
    <col min="10498" max="10498" width="49" style="53" customWidth="1"/>
    <col min="10499" max="10499" width="20.85546875" style="53" bestFit="1" customWidth="1"/>
    <col min="10500" max="10500" width="11.42578125" style="53"/>
    <col min="10501" max="10501" width="13.85546875" style="53" bestFit="1" customWidth="1"/>
    <col min="10502" max="10753" width="11.42578125" style="53"/>
    <col min="10754" max="10754" width="49" style="53" customWidth="1"/>
    <col min="10755" max="10755" width="20.85546875" style="53" bestFit="1" customWidth="1"/>
    <col min="10756" max="10756" width="11.42578125" style="53"/>
    <col min="10757" max="10757" width="13.85546875" style="53" bestFit="1" customWidth="1"/>
    <col min="10758" max="11009" width="11.42578125" style="53"/>
    <col min="11010" max="11010" width="49" style="53" customWidth="1"/>
    <col min="11011" max="11011" width="20.85546875" style="53" bestFit="1" customWidth="1"/>
    <col min="11012" max="11012" width="11.42578125" style="53"/>
    <col min="11013" max="11013" width="13.85546875" style="53" bestFit="1" customWidth="1"/>
    <col min="11014" max="11265" width="11.42578125" style="53"/>
    <col min="11266" max="11266" width="49" style="53" customWidth="1"/>
    <col min="11267" max="11267" width="20.85546875" style="53" bestFit="1" customWidth="1"/>
    <col min="11268" max="11268" width="11.42578125" style="53"/>
    <col min="11269" max="11269" width="13.85546875" style="53" bestFit="1" customWidth="1"/>
    <col min="11270" max="11521" width="11.42578125" style="53"/>
    <col min="11522" max="11522" width="49" style="53" customWidth="1"/>
    <col min="11523" max="11523" width="20.85546875" style="53" bestFit="1" customWidth="1"/>
    <col min="11524" max="11524" width="11.42578125" style="53"/>
    <col min="11525" max="11525" width="13.85546875" style="53" bestFit="1" customWidth="1"/>
    <col min="11526" max="11777" width="11.42578125" style="53"/>
    <col min="11778" max="11778" width="49" style="53" customWidth="1"/>
    <col min="11779" max="11779" width="20.85546875" style="53" bestFit="1" customWidth="1"/>
    <col min="11780" max="11780" width="11.42578125" style="53"/>
    <col min="11781" max="11781" width="13.85546875" style="53" bestFit="1" customWidth="1"/>
    <col min="11782" max="12033" width="11.42578125" style="53"/>
    <col min="12034" max="12034" width="49" style="53" customWidth="1"/>
    <col min="12035" max="12035" width="20.85546875" style="53" bestFit="1" customWidth="1"/>
    <col min="12036" max="12036" width="11.42578125" style="53"/>
    <col min="12037" max="12037" width="13.85546875" style="53" bestFit="1" customWidth="1"/>
    <col min="12038" max="12289" width="11.42578125" style="53"/>
    <col min="12290" max="12290" width="49" style="53" customWidth="1"/>
    <col min="12291" max="12291" width="20.85546875" style="53" bestFit="1" customWidth="1"/>
    <col min="12292" max="12292" width="11.42578125" style="53"/>
    <col min="12293" max="12293" width="13.85546875" style="53" bestFit="1" customWidth="1"/>
    <col min="12294" max="12545" width="11.42578125" style="53"/>
    <col min="12546" max="12546" width="49" style="53" customWidth="1"/>
    <col min="12547" max="12547" width="20.85546875" style="53" bestFit="1" customWidth="1"/>
    <col min="12548" max="12548" width="11.42578125" style="53"/>
    <col min="12549" max="12549" width="13.85546875" style="53" bestFit="1" customWidth="1"/>
    <col min="12550" max="12801" width="11.42578125" style="53"/>
    <col min="12802" max="12802" width="49" style="53" customWidth="1"/>
    <col min="12803" max="12803" width="20.85546875" style="53" bestFit="1" customWidth="1"/>
    <col min="12804" max="12804" width="11.42578125" style="53"/>
    <col min="12805" max="12805" width="13.85546875" style="53" bestFit="1" customWidth="1"/>
    <col min="12806" max="13057" width="11.42578125" style="53"/>
    <col min="13058" max="13058" width="49" style="53" customWidth="1"/>
    <col min="13059" max="13059" width="20.85546875" style="53" bestFit="1" customWidth="1"/>
    <col min="13060" max="13060" width="11.42578125" style="53"/>
    <col min="13061" max="13061" width="13.85546875" style="53" bestFit="1" customWidth="1"/>
    <col min="13062" max="13313" width="11.42578125" style="53"/>
    <col min="13314" max="13314" width="49" style="53" customWidth="1"/>
    <col min="13315" max="13315" width="20.85546875" style="53" bestFit="1" customWidth="1"/>
    <col min="13316" max="13316" width="11.42578125" style="53"/>
    <col min="13317" max="13317" width="13.85546875" style="53" bestFit="1" customWidth="1"/>
    <col min="13318" max="13569" width="11.42578125" style="53"/>
    <col min="13570" max="13570" width="49" style="53" customWidth="1"/>
    <col min="13571" max="13571" width="20.85546875" style="53" bestFit="1" customWidth="1"/>
    <col min="13572" max="13572" width="11.42578125" style="53"/>
    <col min="13573" max="13573" width="13.85546875" style="53" bestFit="1" customWidth="1"/>
    <col min="13574" max="13825" width="11.42578125" style="53"/>
    <col min="13826" max="13826" width="49" style="53" customWidth="1"/>
    <col min="13827" max="13827" width="20.85546875" style="53" bestFit="1" customWidth="1"/>
    <col min="13828" max="13828" width="11.42578125" style="53"/>
    <col min="13829" max="13829" width="13.85546875" style="53" bestFit="1" customWidth="1"/>
    <col min="13830" max="14081" width="11.42578125" style="53"/>
    <col min="14082" max="14082" width="49" style="53" customWidth="1"/>
    <col min="14083" max="14083" width="20.85546875" style="53" bestFit="1" customWidth="1"/>
    <col min="14084" max="14084" width="11.42578125" style="53"/>
    <col min="14085" max="14085" width="13.85546875" style="53" bestFit="1" customWidth="1"/>
    <col min="14086" max="14337" width="11.42578125" style="53"/>
    <col min="14338" max="14338" width="49" style="53" customWidth="1"/>
    <col min="14339" max="14339" width="20.85546875" style="53" bestFit="1" customWidth="1"/>
    <col min="14340" max="14340" width="11.42578125" style="53"/>
    <col min="14341" max="14341" width="13.85546875" style="53" bestFit="1" customWidth="1"/>
    <col min="14342" max="14593" width="11.42578125" style="53"/>
    <col min="14594" max="14594" width="49" style="53" customWidth="1"/>
    <col min="14595" max="14595" width="20.85546875" style="53" bestFit="1" customWidth="1"/>
    <col min="14596" max="14596" width="11.42578125" style="53"/>
    <col min="14597" max="14597" width="13.85546875" style="53" bestFit="1" customWidth="1"/>
    <col min="14598" max="14849" width="11.42578125" style="53"/>
    <col min="14850" max="14850" width="49" style="53" customWidth="1"/>
    <col min="14851" max="14851" width="20.85546875" style="53" bestFit="1" customWidth="1"/>
    <col min="14852" max="14852" width="11.42578125" style="53"/>
    <col min="14853" max="14853" width="13.85546875" style="53" bestFit="1" customWidth="1"/>
    <col min="14854" max="15105" width="11.42578125" style="53"/>
    <col min="15106" max="15106" width="49" style="53" customWidth="1"/>
    <col min="15107" max="15107" width="20.85546875" style="53" bestFit="1" customWidth="1"/>
    <col min="15108" max="15108" width="11.42578125" style="53"/>
    <col min="15109" max="15109" width="13.85546875" style="53" bestFit="1" customWidth="1"/>
    <col min="15110" max="15361" width="11.42578125" style="53"/>
    <col min="15362" max="15362" width="49" style="53" customWidth="1"/>
    <col min="15363" max="15363" width="20.85546875" style="53" bestFit="1" customWidth="1"/>
    <col min="15364" max="15364" width="11.42578125" style="53"/>
    <col min="15365" max="15365" width="13.85546875" style="53" bestFit="1" customWidth="1"/>
    <col min="15366" max="15617" width="11.42578125" style="53"/>
    <col min="15618" max="15618" width="49" style="53" customWidth="1"/>
    <col min="15619" max="15619" width="20.85546875" style="53" bestFit="1" customWidth="1"/>
    <col min="15620" max="15620" width="11.42578125" style="53"/>
    <col min="15621" max="15621" width="13.85546875" style="53" bestFit="1" customWidth="1"/>
    <col min="15622" max="15873" width="11.42578125" style="53"/>
    <col min="15874" max="15874" width="49" style="53" customWidth="1"/>
    <col min="15875" max="15875" width="20.85546875" style="53" bestFit="1" customWidth="1"/>
    <col min="15876" max="15876" width="11.42578125" style="53"/>
    <col min="15877" max="15877" width="13.85546875" style="53" bestFit="1" customWidth="1"/>
    <col min="15878" max="16129" width="11.42578125" style="53"/>
    <col min="16130" max="16130" width="49" style="53" customWidth="1"/>
    <col min="16131" max="16131" width="20.85546875" style="53" bestFit="1" customWidth="1"/>
    <col min="16132" max="16132" width="11.42578125" style="53"/>
    <col min="16133" max="16133" width="13.85546875" style="53" bestFit="1" customWidth="1"/>
    <col min="16134" max="16384" width="11.42578125" style="53"/>
  </cols>
  <sheetData>
    <row r="1" spans="2:3" ht="19.5" x14ac:dyDescent="0.25">
      <c r="B1" s="154" t="s">
        <v>20</v>
      </c>
      <c r="C1" s="154"/>
    </row>
    <row r="2" spans="2:3" x14ac:dyDescent="0.25">
      <c r="B2" s="52"/>
      <c r="C2" s="52"/>
    </row>
    <row r="3" spans="2:3" ht="15.75" thickBot="1" x14ac:dyDescent="0.3">
      <c r="B3" s="52"/>
      <c r="C3" s="52"/>
    </row>
    <row r="4" spans="2:3" ht="18" x14ac:dyDescent="0.25">
      <c r="B4" s="149" t="s">
        <v>62</v>
      </c>
      <c r="C4" s="150"/>
    </row>
    <row r="5" spans="2:3" ht="24.75" customHeight="1" x14ac:dyDescent="0.25">
      <c r="B5" s="25" t="s">
        <v>24</v>
      </c>
      <c r="C5" s="105">
        <f>+[18]RECAUDACION!V19</f>
        <v>18268899.900000002</v>
      </c>
    </row>
    <row r="6" spans="2:3" ht="30" customHeight="1" x14ac:dyDescent="0.25">
      <c r="B6" s="4" t="s">
        <v>2</v>
      </c>
      <c r="C6" s="106">
        <f>+[18]RECAUDACION!Y19</f>
        <v>21044982.540000007</v>
      </c>
    </row>
    <row r="7" spans="2:3" ht="30" customHeight="1" x14ac:dyDescent="0.25">
      <c r="B7" s="4" t="s">
        <v>3</v>
      </c>
      <c r="C7" s="106">
        <f>+[18]RECAUDACION!AB19</f>
        <v>21252177.310000002</v>
      </c>
    </row>
    <row r="8" spans="2:3" ht="29.25" customHeight="1" x14ac:dyDescent="0.25">
      <c r="B8" s="4" t="s">
        <v>4</v>
      </c>
      <c r="C8" s="106">
        <f>+[18]RECAUDACION!AE19</f>
        <v>21443228.520000003</v>
      </c>
    </row>
    <row r="9" spans="2:3" ht="29.25" customHeight="1" x14ac:dyDescent="0.25">
      <c r="B9" s="4" t="s">
        <v>5</v>
      </c>
      <c r="C9" s="106">
        <f>+[18]RECAUDACION!AH21</f>
        <v>16979846.75</v>
      </c>
    </row>
    <row r="10" spans="2:3" ht="29.25" customHeight="1" x14ac:dyDescent="0.25">
      <c r="B10" s="4" t="s">
        <v>6</v>
      </c>
      <c r="C10" s="106">
        <f>+[18]RECAUDACION!AK19</f>
        <v>22484313.329999998</v>
      </c>
    </row>
    <row r="11" spans="2:3" ht="29.25" customHeight="1" x14ac:dyDescent="0.25">
      <c r="B11" s="4" t="s">
        <v>7</v>
      </c>
      <c r="C11" s="106">
        <f>+[18]RECAUDACION!AN19</f>
        <v>38182662.390000001</v>
      </c>
    </row>
    <row r="12" spans="2:3" ht="29.25" customHeight="1" x14ac:dyDescent="0.25">
      <c r="B12" s="10" t="s">
        <v>8</v>
      </c>
      <c r="C12" s="107">
        <f>[18]RECAUDACION!AQ21</f>
        <v>24613438.199999999</v>
      </c>
    </row>
    <row r="13" spans="2:3" ht="26.25" customHeight="1" thickBot="1" x14ac:dyDescent="0.3">
      <c r="B13" s="14"/>
      <c r="C13" s="52"/>
    </row>
    <row r="14" spans="2:3" ht="21.75" customHeight="1" thickBot="1" x14ac:dyDescent="0.3">
      <c r="B14" s="16" t="s">
        <v>9</v>
      </c>
      <c r="C14" s="102">
        <f>+C12</f>
        <v>24613438.199999999</v>
      </c>
    </row>
    <row r="15" spans="2:3" ht="19.5" customHeight="1" thickBot="1" x14ac:dyDescent="0.3">
      <c r="B15" s="52"/>
      <c r="C15" s="52"/>
    </row>
    <row r="16" spans="2:3" ht="19.5" customHeight="1" thickBot="1" x14ac:dyDescent="0.3">
      <c r="B16" s="141" t="s">
        <v>10</v>
      </c>
      <c r="C16" s="142"/>
    </row>
    <row r="17" spans="1:45" ht="19.5" customHeight="1" x14ac:dyDescent="0.25">
      <c r="B17" s="18" t="s">
        <v>13</v>
      </c>
      <c r="C17" s="166">
        <f>+C10-C9</f>
        <v>5504466.5799999982</v>
      </c>
    </row>
    <row r="18" spans="1:45" ht="27" customHeight="1" x14ac:dyDescent="0.25">
      <c r="B18" s="18" t="s">
        <v>14</v>
      </c>
      <c r="C18" s="167">
        <f>+C11-C10</f>
        <v>15698349.060000002</v>
      </c>
    </row>
    <row r="19" spans="1:45" ht="24" customHeight="1" x14ac:dyDescent="0.25">
      <c r="B19" s="18" t="s">
        <v>15</v>
      </c>
      <c r="C19" s="167">
        <f>+C12-C11</f>
        <v>-13569224.190000001</v>
      </c>
    </row>
    <row r="20" spans="1:45" ht="21" customHeight="1" x14ac:dyDescent="0.25">
      <c r="B20" s="21" t="s">
        <v>16</v>
      </c>
      <c r="C20" s="163">
        <f>+(C19+C18+C17)/3</f>
        <v>2544530.4833333329</v>
      </c>
    </row>
    <row r="21" spans="1:45" s="127" customFormat="1" ht="24.75" customHeight="1" x14ac:dyDescent="0.25">
      <c r="A21" s="116"/>
      <c r="B21" s="18" t="s">
        <v>17</v>
      </c>
      <c r="C21" s="133">
        <f>+C12</f>
        <v>24613438.199999999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</row>
    <row r="22" spans="1:45" ht="22.5" customHeight="1" thickBot="1" x14ac:dyDescent="0.3">
      <c r="B22" s="18" t="s">
        <v>18</v>
      </c>
      <c r="C22" s="164">
        <f>+C20+C21</f>
        <v>27157968.683333334</v>
      </c>
      <c r="D22" s="168"/>
    </row>
    <row r="23" spans="1:45" ht="33" customHeight="1" thickBot="1" x14ac:dyDescent="0.3">
      <c r="B23" s="24" t="s">
        <v>19</v>
      </c>
      <c r="C23" s="165">
        <v>20000000</v>
      </c>
      <c r="E23" s="86"/>
    </row>
    <row r="24" spans="1:45" x14ac:dyDescent="0.25">
      <c r="B24" s="52"/>
      <c r="C24" s="52"/>
    </row>
    <row r="25" spans="1:45" x14ac:dyDescent="0.25">
      <c r="B25" s="52"/>
      <c r="C25" s="52"/>
    </row>
    <row r="26" spans="1:45" x14ac:dyDescent="0.25">
      <c r="B26" s="52"/>
      <c r="C26" s="52"/>
    </row>
    <row r="27" spans="1:45" x14ac:dyDescent="0.25">
      <c r="B27" s="52"/>
      <c r="C27" s="52"/>
    </row>
    <row r="28" spans="1:45" x14ac:dyDescent="0.25">
      <c r="B28" s="52"/>
      <c r="C28" s="52"/>
    </row>
    <row r="29" spans="1:45" x14ac:dyDescent="0.25">
      <c r="B29" s="52"/>
      <c r="C29" s="52"/>
    </row>
    <row r="30" spans="1:45" x14ac:dyDescent="0.25">
      <c r="B30" s="52"/>
      <c r="C30" s="52"/>
    </row>
    <row r="31" spans="1:45" x14ac:dyDescent="0.25">
      <c r="B31" s="52"/>
      <c r="C31" s="52"/>
    </row>
    <row r="32" spans="1:45" x14ac:dyDescent="0.25">
      <c r="B32" s="52"/>
      <c r="C32" s="52"/>
    </row>
    <row r="33" spans="2:3" x14ac:dyDescent="0.25">
      <c r="B33" s="52"/>
      <c r="C33" s="52"/>
    </row>
    <row r="34" spans="2:3" x14ac:dyDescent="0.25">
      <c r="B34" s="52"/>
      <c r="C34" s="52"/>
    </row>
    <row r="35" spans="2:3" x14ac:dyDescent="0.25">
      <c r="B35" s="52"/>
      <c r="C35" s="52"/>
    </row>
    <row r="36" spans="2:3" x14ac:dyDescent="0.25">
      <c r="B36" s="52"/>
      <c r="C36" s="52"/>
    </row>
    <row r="37" spans="2:3" x14ac:dyDescent="0.25">
      <c r="B37" s="52"/>
      <c r="C37" s="52"/>
    </row>
    <row r="38" spans="2:3" x14ac:dyDescent="0.25">
      <c r="B38" s="52"/>
      <c r="C38" s="52"/>
    </row>
    <row r="39" spans="2:3" x14ac:dyDescent="0.25">
      <c r="B39" s="52"/>
      <c r="C39" s="52"/>
    </row>
    <row r="40" spans="2:3" x14ac:dyDescent="0.25">
      <c r="B40" s="52"/>
      <c r="C40" s="52"/>
    </row>
    <row r="41" spans="2:3" x14ac:dyDescent="0.25">
      <c r="B41" s="52"/>
      <c r="C41" s="52"/>
    </row>
    <row r="42" spans="2:3" x14ac:dyDescent="0.25">
      <c r="B42" s="52"/>
      <c r="C42" s="52"/>
    </row>
    <row r="43" spans="2:3" x14ac:dyDescent="0.25">
      <c r="B43" s="52"/>
      <c r="C43" s="52"/>
    </row>
    <row r="44" spans="2:3" x14ac:dyDescent="0.25">
      <c r="B44" s="52"/>
      <c r="C44" s="52"/>
    </row>
    <row r="45" spans="2:3" x14ac:dyDescent="0.25">
      <c r="B45" s="52"/>
      <c r="C45" s="52"/>
    </row>
    <row r="46" spans="2:3" x14ac:dyDescent="0.25">
      <c r="B46" s="52"/>
      <c r="C46" s="52"/>
    </row>
    <row r="47" spans="2:3" x14ac:dyDescent="0.25">
      <c r="B47" s="52"/>
      <c r="C47" s="52"/>
    </row>
    <row r="48" spans="2:3" x14ac:dyDescent="0.25">
      <c r="B48" s="52"/>
      <c r="C48" s="52"/>
    </row>
    <row r="49" spans="2:3" x14ac:dyDescent="0.25">
      <c r="B49" s="52"/>
      <c r="C49" s="52"/>
    </row>
    <row r="50" spans="2:3" x14ac:dyDescent="0.25">
      <c r="B50" s="52"/>
      <c r="C50" s="52"/>
    </row>
    <row r="51" spans="2:3" x14ac:dyDescent="0.25">
      <c r="B51" s="52"/>
      <c r="C51" s="52"/>
    </row>
    <row r="52" spans="2:3" x14ac:dyDescent="0.25">
      <c r="B52" s="52"/>
      <c r="C52" s="52"/>
    </row>
    <row r="53" spans="2:3" x14ac:dyDescent="0.25">
      <c r="B53" s="52"/>
      <c r="C53" s="52"/>
    </row>
    <row r="54" spans="2:3" x14ac:dyDescent="0.25">
      <c r="B54" s="52"/>
      <c r="C54" s="52"/>
    </row>
    <row r="55" spans="2:3" x14ac:dyDescent="0.25">
      <c r="B55" s="52"/>
      <c r="C55" s="52"/>
    </row>
    <row r="56" spans="2:3" x14ac:dyDescent="0.25">
      <c r="B56" s="52"/>
      <c r="C56" s="52"/>
    </row>
    <row r="57" spans="2:3" x14ac:dyDescent="0.25">
      <c r="B57" s="52"/>
      <c r="C57" s="52"/>
    </row>
    <row r="58" spans="2:3" x14ac:dyDescent="0.25">
      <c r="B58" s="52"/>
      <c r="C58" s="52"/>
    </row>
    <row r="59" spans="2:3" x14ac:dyDescent="0.25">
      <c r="B59" s="52"/>
      <c r="C59" s="52"/>
    </row>
    <row r="60" spans="2:3" x14ac:dyDescent="0.25">
      <c r="B60" s="52"/>
      <c r="C60" s="52"/>
    </row>
    <row r="61" spans="2:3" x14ac:dyDescent="0.25">
      <c r="B61" s="52"/>
      <c r="C61" s="52"/>
    </row>
    <row r="62" spans="2:3" x14ac:dyDescent="0.25">
      <c r="B62" s="52"/>
      <c r="C62" s="52"/>
    </row>
    <row r="63" spans="2:3" x14ac:dyDescent="0.25">
      <c r="B63" s="52"/>
      <c r="C63" s="52"/>
    </row>
    <row r="64" spans="2:3" x14ac:dyDescent="0.25">
      <c r="B64" s="52"/>
      <c r="C64" s="52"/>
    </row>
    <row r="65" spans="2:3" x14ac:dyDescent="0.25">
      <c r="B65" s="52"/>
      <c r="C65" s="52"/>
    </row>
    <row r="66" spans="2:3" x14ac:dyDescent="0.25">
      <c r="B66" s="52"/>
      <c r="C66" s="52"/>
    </row>
    <row r="67" spans="2:3" x14ac:dyDescent="0.25">
      <c r="B67" s="52"/>
      <c r="C67" s="52"/>
    </row>
    <row r="68" spans="2:3" x14ac:dyDescent="0.25">
      <c r="B68" s="52"/>
      <c r="C68" s="52"/>
    </row>
    <row r="69" spans="2:3" x14ac:dyDescent="0.25">
      <c r="B69" s="52"/>
      <c r="C69" s="52"/>
    </row>
    <row r="70" spans="2:3" x14ac:dyDescent="0.25">
      <c r="B70" s="52"/>
      <c r="C70" s="52"/>
    </row>
    <row r="71" spans="2:3" x14ac:dyDescent="0.25">
      <c r="B71" s="52"/>
    </row>
    <row r="72" spans="2:3" x14ac:dyDescent="0.25">
      <c r="B72" s="52"/>
    </row>
    <row r="73" spans="2:3" x14ac:dyDescent="0.25">
      <c r="B73" s="52"/>
    </row>
    <row r="74" spans="2:3" x14ac:dyDescent="0.25">
      <c r="B74" s="52"/>
    </row>
    <row r="75" spans="2:3" x14ac:dyDescent="0.25">
      <c r="B75" s="52"/>
    </row>
    <row r="76" spans="2:3" x14ac:dyDescent="0.25">
      <c r="B76" s="52"/>
    </row>
    <row r="77" spans="2:3" x14ac:dyDescent="0.25">
      <c r="B77" s="52"/>
    </row>
    <row r="78" spans="2:3" x14ac:dyDescent="0.25">
      <c r="B78" s="52"/>
    </row>
    <row r="79" spans="2:3" x14ac:dyDescent="0.25">
      <c r="B79" s="52"/>
    </row>
    <row r="80" spans="2:3" x14ac:dyDescent="0.25">
      <c r="B80" s="52"/>
    </row>
    <row r="81" spans="2:2" x14ac:dyDescent="0.25">
      <c r="B81" s="52"/>
    </row>
    <row r="82" spans="2:2" x14ac:dyDescent="0.25">
      <c r="B82" s="52"/>
    </row>
    <row r="83" spans="2:2" x14ac:dyDescent="0.25">
      <c r="B83" s="52"/>
    </row>
    <row r="84" spans="2:2" x14ac:dyDescent="0.25">
      <c r="B84" s="52"/>
    </row>
    <row r="85" spans="2:2" x14ac:dyDescent="0.25">
      <c r="B85" s="52"/>
    </row>
    <row r="86" spans="2:2" x14ac:dyDescent="0.25">
      <c r="B86" s="52"/>
    </row>
    <row r="87" spans="2:2" x14ac:dyDescent="0.25">
      <c r="B87" s="52"/>
    </row>
    <row r="88" spans="2:2" x14ac:dyDescent="0.25">
      <c r="B88" s="52"/>
    </row>
    <row r="89" spans="2:2" x14ac:dyDescent="0.25">
      <c r="B89" s="52"/>
    </row>
    <row r="90" spans="2:2" x14ac:dyDescent="0.25">
      <c r="B90" s="52"/>
    </row>
    <row r="91" spans="2:2" x14ac:dyDescent="0.25">
      <c r="B91" s="52"/>
    </row>
    <row r="92" spans="2:2" x14ac:dyDescent="0.25">
      <c r="B92" s="52"/>
    </row>
    <row r="93" spans="2:2" x14ac:dyDescent="0.25">
      <c r="B93" s="52"/>
    </row>
    <row r="94" spans="2:2" x14ac:dyDescent="0.25">
      <c r="B94" s="52"/>
    </row>
    <row r="95" spans="2:2" x14ac:dyDescent="0.25">
      <c r="B95" s="52"/>
    </row>
    <row r="96" spans="2:2" x14ac:dyDescent="0.25">
      <c r="B96" s="52"/>
    </row>
    <row r="97" spans="2:2" x14ac:dyDescent="0.25">
      <c r="B97" s="52"/>
    </row>
    <row r="98" spans="2:2" x14ac:dyDescent="0.25">
      <c r="B98" s="52"/>
    </row>
    <row r="99" spans="2:2" x14ac:dyDescent="0.25">
      <c r="B99" s="52"/>
    </row>
    <row r="100" spans="2:2" x14ac:dyDescent="0.25">
      <c r="B100" s="52"/>
    </row>
    <row r="101" spans="2:2" x14ac:dyDescent="0.25">
      <c r="B101" s="52"/>
    </row>
    <row r="102" spans="2:2" x14ac:dyDescent="0.25">
      <c r="B102" s="52"/>
    </row>
    <row r="103" spans="2:2" x14ac:dyDescent="0.25">
      <c r="B103" s="52"/>
    </row>
    <row r="104" spans="2:2" x14ac:dyDescent="0.25">
      <c r="B104" s="52"/>
    </row>
    <row r="105" spans="2:2" x14ac:dyDescent="0.25">
      <c r="B105" s="52"/>
    </row>
    <row r="106" spans="2:2" x14ac:dyDescent="0.25">
      <c r="B106" s="52"/>
    </row>
    <row r="107" spans="2:2" x14ac:dyDescent="0.25">
      <c r="B107" s="52"/>
    </row>
    <row r="108" spans="2:2" x14ac:dyDescent="0.25">
      <c r="B108" s="52"/>
    </row>
    <row r="109" spans="2:2" x14ac:dyDescent="0.25">
      <c r="B109" s="52"/>
    </row>
    <row r="110" spans="2:2" x14ac:dyDescent="0.25">
      <c r="B110" s="52"/>
    </row>
    <row r="111" spans="2:2" x14ac:dyDescent="0.25">
      <c r="B111" s="52"/>
    </row>
    <row r="112" spans="2:2" x14ac:dyDescent="0.25">
      <c r="B112" s="52"/>
    </row>
    <row r="113" spans="2:2" x14ac:dyDescent="0.25">
      <c r="B113" s="52"/>
    </row>
    <row r="114" spans="2:2" x14ac:dyDescent="0.25">
      <c r="B114" s="52"/>
    </row>
    <row r="115" spans="2:2" x14ac:dyDescent="0.25">
      <c r="B115" s="52"/>
    </row>
    <row r="116" spans="2:2" x14ac:dyDescent="0.25">
      <c r="B116" s="52"/>
    </row>
    <row r="117" spans="2:2" x14ac:dyDescent="0.25">
      <c r="B117" s="52"/>
    </row>
    <row r="118" spans="2:2" x14ac:dyDescent="0.25">
      <c r="B118" s="52"/>
    </row>
    <row r="119" spans="2:2" x14ac:dyDescent="0.25">
      <c r="B119" s="52"/>
    </row>
    <row r="120" spans="2:2" x14ac:dyDescent="0.25">
      <c r="B120" s="52"/>
    </row>
    <row r="121" spans="2:2" x14ac:dyDescent="0.25">
      <c r="B121" s="52"/>
    </row>
    <row r="122" spans="2:2" x14ac:dyDescent="0.25">
      <c r="B122" s="52"/>
    </row>
    <row r="123" spans="2:2" x14ac:dyDescent="0.25">
      <c r="B123" s="52"/>
    </row>
    <row r="124" spans="2:2" x14ac:dyDescent="0.25">
      <c r="B124" s="52"/>
    </row>
    <row r="125" spans="2:2" x14ac:dyDescent="0.25">
      <c r="B125" s="52"/>
    </row>
    <row r="126" spans="2:2" x14ac:dyDescent="0.25">
      <c r="B126" s="52"/>
    </row>
    <row r="127" spans="2:2" x14ac:dyDescent="0.25">
      <c r="B127" s="52"/>
    </row>
    <row r="128" spans="2:2" x14ac:dyDescent="0.25">
      <c r="B128" s="52"/>
    </row>
    <row r="129" spans="2:2" x14ac:dyDescent="0.25">
      <c r="B129" s="52"/>
    </row>
    <row r="130" spans="2:2" x14ac:dyDescent="0.25">
      <c r="B130" s="52"/>
    </row>
    <row r="131" spans="2:2" x14ac:dyDescent="0.25">
      <c r="B131" s="52"/>
    </row>
    <row r="132" spans="2:2" x14ac:dyDescent="0.25">
      <c r="B132" s="52"/>
    </row>
    <row r="133" spans="2:2" x14ac:dyDescent="0.25">
      <c r="B133" s="52"/>
    </row>
    <row r="134" spans="2:2" x14ac:dyDescent="0.25">
      <c r="B134" s="52"/>
    </row>
    <row r="135" spans="2:2" x14ac:dyDescent="0.25">
      <c r="B135" s="52"/>
    </row>
    <row r="136" spans="2:2" x14ac:dyDescent="0.25">
      <c r="B136" s="52"/>
    </row>
    <row r="137" spans="2:2" x14ac:dyDescent="0.25">
      <c r="B137" s="52"/>
    </row>
    <row r="138" spans="2:2" x14ac:dyDescent="0.25">
      <c r="B138" s="52"/>
    </row>
    <row r="139" spans="2:2" x14ac:dyDescent="0.25">
      <c r="B139" s="52"/>
    </row>
    <row r="140" spans="2:2" x14ac:dyDescent="0.25">
      <c r="B140" s="52"/>
    </row>
    <row r="141" spans="2:2" x14ac:dyDescent="0.25">
      <c r="B141" s="52"/>
    </row>
    <row r="142" spans="2:2" x14ac:dyDescent="0.25">
      <c r="B142" s="52"/>
    </row>
    <row r="143" spans="2:2" x14ac:dyDescent="0.25">
      <c r="B143" s="52"/>
    </row>
    <row r="144" spans="2:2" x14ac:dyDescent="0.25">
      <c r="B144" s="52"/>
    </row>
    <row r="145" spans="2:2" x14ac:dyDescent="0.25">
      <c r="B145" s="52"/>
    </row>
    <row r="146" spans="2:2" x14ac:dyDescent="0.25">
      <c r="B146" s="52"/>
    </row>
    <row r="147" spans="2:2" x14ac:dyDescent="0.25">
      <c r="B147" s="52"/>
    </row>
    <row r="148" spans="2:2" x14ac:dyDescent="0.25">
      <c r="B148" s="52"/>
    </row>
    <row r="149" spans="2:2" x14ac:dyDescent="0.25">
      <c r="B149" s="52"/>
    </row>
    <row r="150" spans="2:2" x14ac:dyDescent="0.25">
      <c r="B150" s="52"/>
    </row>
    <row r="151" spans="2:2" x14ac:dyDescent="0.25">
      <c r="B151" s="52"/>
    </row>
    <row r="152" spans="2:2" x14ac:dyDescent="0.25">
      <c r="B152" s="52"/>
    </row>
    <row r="153" spans="2:2" x14ac:dyDescent="0.25">
      <c r="B153" s="52"/>
    </row>
    <row r="154" spans="2:2" x14ac:dyDescent="0.25">
      <c r="B154" s="52"/>
    </row>
    <row r="155" spans="2:2" x14ac:dyDescent="0.25">
      <c r="B155" s="52"/>
    </row>
    <row r="156" spans="2:2" x14ac:dyDescent="0.25">
      <c r="B156" s="52"/>
    </row>
    <row r="157" spans="2:2" x14ac:dyDescent="0.25">
      <c r="B157" s="52"/>
    </row>
    <row r="158" spans="2:2" x14ac:dyDescent="0.25">
      <c r="B158" s="52"/>
    </row>
    <row r="159" spans="2:2" x14ac:dyDescent="0.25">
      <c r="B159" s="52"/>
    </row>
    <row r="160" spans="2:2" x14ac:dyDescent="0.25">
      <c r="B160" s="52"/>
    </row>
    <row r="161" spans="2:2" x14ac:dyDescent="0.25">
      <c r="B161" s="52"/>
    </row>
    <row r="162" spans="2:2" x14ac:dyDescent="0.25">
      <c r="B162" s="52"/>
    </row>
    <row r="163" spans="2:2" x14ac:dyDescent="0.25">
      <c r="B163" s="52"/>
    </row>
    <row r="164" spans="2:2" x14ac:dyDescent="0.25">
      <c r="B164" s="52"/>
    </row>
    <row r="165" spans="2:2" x14ac:dyDescent="0.25">
      <c r="B165" s="52"/>
    </row>
    <row r="166" spans="2:2" x14ac:dyDescent="0.25">
      <c r="B166" s="52"/>
    </row>
    <row r="167" spans="2:2" x14ac:dyDescent="0.25">
      <c r="B167" s="52"/>
    </row>
    <row r="168" spans="2:2" x14ac:dyDescent="0.25">
      <c r="B168" s="52"/>
    </row>
    <row r="169" spans="2:2" x14ac:dyDescent="0.25">
      <c r="B169" s="52"/>
    </row>
    <row r="170" spans="2:2" x14ac:dyDescent="0.25">
      <c r="B170" s="52"/>
    </row>
    <row r="171" spans="2:2" x14ac:dyDescent="0.25">
      <c r="B171" s="52"/>
    </row>
    <row r="172" spans="2:2" x14ac:dyDescent="0.25">
      <c r="B172" s="52"/>
    </row>
    <row r="173" spans="2:2" x14ac:dyDescent="0.25">
      <c r="B173" s="52"/>
    </row>
    <row r="174" spans="2:2" x14ac:dyDescent="0.25">
      <c r="B174" s="52"/>
    </row>
    <row r="175" spans="2:2" x14ac:dyDescent="0.25">
      <c r="B175" s="52"/>
    </row>
    <row r="176" spans="2:2" x14ac:dyDescent="0.25">
      <c r="B176" s="52"/>
    </row>
    <row r="177" spans="2:2" x14ac:dyDescent="0.25">
      <c r="B177" s="52"/>
    </row>
    <row r="178" spans="2:2" x14ac:dyDescent="0.25">
      <c r="B178" s="52"/>
    </row>
    <row r="179" spans="2:2" x14ac:dyDescent="0.25">
      <c r="B179" s="52"/>
    </row>
    <row r="180" spans="2:2" x14ac:dyDescent="0.25">
      <c r="B180" s="52"/>
    </row>
    <row r="181" spans="2:2" x14ac:dyDescent="0.25">
      <c r="B181" s="52"/>
    </row>
    <row r="182" spans="2:2" x14ac:dyDescent="0.25">
      <c r="B182" s="52"/>
    </row>
    <row r="183" spans="2:2" x14ac:dyDescent="0.25">
      <c r="B183" s="52"/>
    </row>
    <row r="184" spans="2:2" x14ac:dyDescent="0.25">
      <c r="B184" s="52"/>
    </row>
    <row r="185" spans="2:2" x14ac:dyDescent="0.25">
      <c r="B185" s="52"/>
    </row>
    <row r="186" spans="2:2" x14ac:dyDescent="0.25">
      <c r="B186" s="52"/>
    </row>
    <row r="187" spans="2:2" x14ac:dyDescent="0.25">
      <c r="B187" s="52"/>
    </row>
    <row r="188" spans="2:2" x14ac:dyDescent="0.25">
      <c r="B188" s="52"/>
    </row>
    <row r="189" spans="2:2" x14ac:dyDescent="0.25">
      <c r="B189" s="52"/>
    </row>
    <row r="190" spans="2:2" x14ac:dyDescent="0.25">
      <c r="B190" s="52"/>
    </row>
    <row r="191" spans="2:2" x14ac:dyDescent="0.25">
      <c r="B191" s="52"/>
    </row>
    <row r="192" spans="2:2" x14ac:dyDescent="0.25">
      <c r="B192" s="52"/>
    </row>
    <row r="193" spans="2:2" x14ac:dyDescent="0.25">
      <c r="B193" s="52"/>
    </row>
    <row r="194" spans="2:2" x14ac:dyDescent="0.25">
      <c r="B194" s="52"/>
    </row>
    <row r="195" spans="2:2" x14ac:dyDescent="0.25">
      <c r="B195" s="52"/>
    </row>
    <row r="196" spans="2:2" x14ac:dyDescent="0.25">
      <c r="B196" s="52"/>
    </row>
    <row r="197" spans="2:2" x14ac:dyDescent="0.25">
      <c r="B197" s="52"/>
    </row>
    <row r="198" spans="2:2" x14ac:dyDescent="0.25">
      <c r="B198" s="52"/>
    </row>
    <row r="199" spans="2:2" x14ac:dyDescent="0.25">
      <c r="B199" s="52"/>
    </row>
  </sheetData>
  <mergeCells count="3">
    <mergeCell ref="B1:C1"/>
    <mergeCell ref="B4:C4"/>
    <mergeCell ref="B16:C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8"/>
  <sheetViews>
    <sheetView workbookViewId="0">
      <selection activeCell="B4" sqref="B4:C4"/>
    </sheetView>
  </sheetViews>
  <sheetFormatPr baseColWidth="10" defaultRowHeight="15" x14ac:dyDescent="0.25"/>
  <cols>
    <col min="1" max="1" width="11.42578125" style="2"/>
    <col min="2" max="2" width="48.42578125" customWidth="1"/>
    <col min="3" max="3" width="20.85546875" bestFit="1" customWidth="1"/>
    <col min="4" max="45" width="11.42578125" style="2"/>
    <col min="258" max="258" width="48.42578125" customWidth="1"/>
    <col min="259" max="259" width="20.85546875" bestFit="1" customWidth="1"/>
    <col min="514" max="514" width="48.42578125" customWidth="1"/>
    <col min="515" max="515" width="20.85546875" bestFit="1" customWidth="1"/>
    <col min="770" max="770" width="48.42578125" customWidth="1"/>
    <col min="771" max="771" width="20.85546875" bestFit="1" customWidth="1"/>
    <col min="1026" max="1026" width="48.42578125" customWidth="1"/>
    <col min="1027" max="1027" width="20.85546875" bestFit="1" customWidth="1"/>
    <col min="1282" max="1282" width="48.42578125" customWidth="1"/>
    <col min="1283" max="1283" width="20.85546875" bestFit="1" customWidth="1"/>
    <col min="1538" max="1538" width="48.42578125" customWidth="1"/>
    <col min="1539" max="1539" width="20.85546875" bestFit="1" customWidth="1"/>
    <col min="1794" max="1794" width="48.42578125" customWidth="1"/>
    <col min="1795" max="1795" width="20.85546875" bestFit="1" customWidth="1"/>
    <col min="2050" max="2050" width="48.42578125" customWidth="1"/>
    <col min="2051" max="2051" width="20.85546875" bestFit="1" customWidth="1"/>
    <col min="2306" max="2306" width="48.42578125" customWidth="1"/>
    <col min="2307" max="2307" width="20.85546875" bestFit="1" customWidth="1"/>
    <col min="2562" max="2562" width="48.42578125" customWidth="1"/>
    <col min="2563" max="2563" width="20.85546875" bestFit="1" customWidth="1"/>
    <col min="2818" max="2818" width="48.42578125" customWidth="1"/>
    <col min="2819" max="2819" width="20.85546875" bestFit="1" customWidth="1"/>
    <col min="3074" max="3074" width="48.42578125" customWidth="1"/>
    <col min="3075" max="3075" width="20.85546875" bestFit="1" customWidth="1"/>
    <col min="3330" max="3330" width="48.42578125" customWidth="1"/>
    <col min="3331" max="3331" width="20.85546875" bestFit="1" customWidth="1"/>
    <col min="3586" max="3586" width="48.42578125" customWidth="1"/>
    <col min="3587" max="3587" width="20.85546875" bestFit="1" customWidth="1"/>
    <col min="3842" max="3842" width="48.42578125" customWidth="1"/>
    <col min="3843" max="3843" width="20.85546875" bestFit="1" customWidth="1"/>
    <col min="4098" max="4098" width="48.42578125" customWidth="1"/>
    <col min="4099" max="4099" width="20.85546875" bestFit="1" customWidth="1"/>
    <col min="4354" max="4354" width="48.42578125" customWidth="1"/>
    <col min="4355" max="4355" width="20.85546875" bestFit="1" customWidth="1"/>
    <col min="4610" max="4610" width="48.42578125" customWidth="1"/>
    <col min="4611" max="4611" width="20.85546875" bestFit="1" customWidth="1"/>
    <col min="4866" max="4866" width="48.42578125" customWidth="1"/>
    <col min="4867" max="4867" width="20.85546875" bestFit="1" customWidth="1"/>
    <col min="5122" max="5122" width="48.42578125" customWidth="1"/>
    <col min="5123" max="5123" width="20.85546875" bestFit="1" customWidth="1"/>
    <col min="5378" max="5378" width="48.42578125" customWidth="1"/>
    <col min="5379" max="5379" width="20.85546875" bestFit="1" customWidth="1"/>
    <col min="5634" max="5634" width="48.42578125" customWidth="1"/>
    <col min="5635" max="5635" width="20.85546875" bestFit="1" customWidth="1"/>
    <col min="5890" max="5890" width="48.42578125" customWidth="1"/>
    <col min="5891" max="5891" width="20.85546875" bestFit="1" customWidth="1"/>
    <col min="6146" max="6146" width="48.42578125" customWidth="1"/>
    <col min="6147" max="6147" width="20.85546875" bestFit="1" customWidth="1"/>
    <col min="6402" max="6402" width="48.42578125" customWidth="1"/>
    <col min="6403" max="6403" width="20.85546875" bestFit="1" customWidth="1"/>
    <col min="6658" max="6658" width="48.42578125" customWidth="1"/>
    <col min="6659" max="6659" width="20.85546875" bestFit="1" customWidth="1"/>
    <col min="6914" max="6914" width="48.42578125" customWidth="1"/>
    <col min="6915" max="6915" width="20.85546875" bestFit="1" customWidth="1"/>
    <col min="7170" max="7170" width="48.42578125" customWidth="1"/>
    <col min="7171" max="7171" width="20.85546875" bestFit="1" customWidth="1"/>
    <col min="7426" max="7426" width="48.42578125" customWidth="1"/>
    <col min="7427" max="7427" width="20.85546875" bestFit="1" customWidth="1"/>
    <col min="7682" max="7682" width="48.42578125" customWidth="1"/>
    <col min="7683" max="7683" width="20.85546875" bestFit="1" customWidth="1"/>
    <col min="7938" max="7938" width="48.42578125" customWidth="1"/>
    <col min="7939" max="7939" width="20.85546875" bestFit="1" customWidth="1"/>
    <col min="8194" max="8194" width="48.42578125" customWidth="1"/>
    <col min="8195" max="8195" width="20.85546875" bestFit="1" customWidth="1"/>
    <col min="8450" max="8450" width="48.42578125" customWidth="1"/>
    <col min="8451" max="8451" width="20.85546875" bestFit="1" customWidth="1"/>
    <col min="8706" max="8706" width="48.42578125" customWidth="1"/>
    <col min="8707" max="8707" width="20.85546875" bestFit="1" customWidth="1"/>
    <col min="8962" max="8962" width="48.42578125" customWidth="1"/>
    <col min="8963" max="8963" width="20.85546875" bestFit="1" customWidth="1"/>
    <col min="9218" max="9218" width="48.42578125" customWidth="1"/>
    <col min="9219" max="9219" width="20.85546875" bestFit="1" customWidth="1"/>
    <col min="9474" max="9474" width="48.42578125" customWidth="1"/>
    <col min="9475" max="9475" width="20.85546875" bestFit="1" customWidth="1"/>
    <col min="9730" max="9730" width="48.42578125" customWidth="1"/>
    <col min="9731" max="9731" width="20.85546875" bestFit="1" customWidth="1"/>
    <col min="9986" max="9986" width="48.42578125" customWidth="1"/>
    <col min="9987" max="9987" width="20.85546875" bestFit="1" customWidth="1"/>
    <col min="10242" max="10242" width="48.42578125" customWidth="1"/>
    <col min="10243" max="10243" width="20.85546875" bestFit="1" customWidth="1"/>
    <col min="10498" max="10498" width="48.42578125" customWidth="1"/>
    <col min="10499" max="10499" width="20.85546875" bestFit="1" customWidth="1"/>
    <col min="10754" max="10754" width="48.42578125" customWidth="1"/>
    <col min="10755" max="10755" width="20.85546875" bestFit="1" customWidth="1"/>
    <col min="11010" max="11010" width="48.42578125" customWidth="1"/>
    <col min="11011" max="11011" width="20.85546875" bestFit="1" customWidth="1"/>
    <col min="11266" max="11266" width="48.42578125" customWidth="1"/>
    <col min="11267" max="11267" width="20.85546875" bestFit="1" customWidth="1"/>
    <col min="11522" max="11522" width="48.42578125" customWidth="1"/>
    <col min="11523" max="11523" width="20.85546875" bestFit="1" customWidth="1"/>
    <col min="11778" max="11778" width="48.42578125" customWidth="1"/>
    <col min="11779" max="11779" width="20.85546875" bestFit="1" customWidth="1"/>
    <col min="12034" max="12034" width="48.42578125" customWidth="1"/>
    <col min="12035" max="12035" width="20.85546875" bestFit="1" customWidth="1"/>
    <col min="12290" max="12290" width="48.42578125" customWidth="1"/>
    <col min="12291" max="12291" width="20.85546875" bestFit="1" customWidth="1"/>
    <col min="12546" max="12546" width="48.42578125" customWidth="1"/>
    <col min="12547" max="12547" width="20.85546875" bestFit="1" customWidth="1"/>
    <col min="12802" max="12802" width="48.42578125" customWidth="1"/>
    <col min="12803" max="12803" width="20.85546875" bestFit="1" customWidth="1"/>
    <col min="13058" max="13058" width="48.42578125" customWidth="1"/>
    <col min="13059" max="13059" width="20.85546875" bestFit="1" customWidth="1"/>
    <col min="13314" max="13314" width="48.42578125" customWidth="1"/>
    <col min="13315" max="13315" width="20.85546875" bestFit="1" customWidth="1"/>
    <col min="13570" max="13570" width="48.42578125" customWidth="1"/>
    <col min="13571" max="13571" width="20.85546875" bestFit="1" customWidth="1"/>
    <col min="13826" max="13826" width="48.42578125" customWidth="1"/>
    <col min="13827" max="13827" width="20.85546875" bestFit="1" customWidth="1"/>
    <col min="14082" max="14082" width="48.42578125" customWidth="1"/>
    <col min="14083" max="14083" width="20.85546875" bestFit="1" customWidth="1"/>
    <col min="14338" max="14338" width="48.42578125" customWidth="1"/>
    <col min="14339" max="14339" width="20.85546875" bestFit="1" customWidth="1"/>
    <col min="14594" max="14594" width="48.42578125" customWidth="1"/>
    <col min="14595" max="14595" width="20.85546875" bestFit="1" customWidth="1"/>
    <col min="14850" max="14850" width="48.42578125" customWidth="1"/>
    <col min="14851" max="14851" width="20.85546875" bestFit="1" customWidth="1"/>
    <col min="15106" max="15106" width="48.42578125" customWidth="1"/>
    <col min="15107" max="15107" width="20.85546875" bestFit="1" customWidth="1"/>
    <col min="15362" max="15362" width="48.42578125" customWidth="1"/>
    <col min="15363" max="15363" width="20.85546875" bestFit="1" customWidth="1"/>
    <col min="15618" max="15618" width="48.42578125" customWidth="1"/>
    <col min="15619" max="15619" width="20.85546875" bestFit="1" customWidth="1"/>
    <col min="15874" max="15874" width="48.42578125" customWidth="1"/>
    <col min="15875" max="15875" width="20.85546875" bestFit="1" customWidth="1"/>
    <col min="16130" max="16130" width="48.42578125" customWidth="1"/>
    <col min="16131" max="16131" width="20.85546875" bestFit="1" customWidth="1"/>
  </cols>
  <sheetData>
    <row r="1" spans="2:3" ht="19.5" x14ac:dyDescent="0.3">
      <c r="B1" s="143" t="s">
        <v>20</v>
      </c>
      <c r="C1" s="143"/>
    </row>
    <row r="2" spans="2:3" x14ac:dyDescent="0.25">
      <c r="B2" s="2"/>
      <c r="C2" s="2"/>
    </row>
    <row r="3" spans="2:3" ht="15.75" thickBot="1" x14ac:dyDescent="0.3">
      <c r="B3" s="2"/>
      <c r="C3" s="2"/>
    </row>
    <row r="4" spans="2:3" ht="18" x14ac:dyDescent="0.25">
      <c r="B4" s="149" t="s">
        <v>63</v>
      </c>
      <c r="C4" s="150"/>
    </row>
    <row r="5" spans="2:3" ht="25.5" customHeight="1" x14ac:dyDescent="0.25">
      <c r="B5" s="25" t="s">
        <v>24</v>
      </c>
      <c r="C5" s="105">
        <f>+[19]RECAUDACION!R19</f>
        <v>449194.94999999995</v>
      </c>
    </row>
    <row r="6" spans="2:3" ht="25.5" customHeight="1" x14ac:dyDescent="0.25">
      <c r="B6" s="4" t="s">
        <v>2</v>
      </c>
      <c r="C6" s="106">
        <f>+[19]RECAUDACION!T19</f>
        <v>306918.84999999998</v>
      </c>
    </row>
    <row r="7" spans="2:3" ht="25.5" customHeight="1" x14ac:dyDescent="0.25">
      <c r="B7" s="4" t="s">
        <v>3</v>
      </c>
      <c r="C7" s="106">
        <f>+[19]RECAUDACION!V19</f>
        <v>216095.42000000004</v>
      </c>
    </row>
    <row r="8" spans="2:3" ht="25.5" customHeight="1" x14ac:dyDescent="0.25">
      <c r="B8" s="4" t="s">
        <v>4</v>
      </c>
      <c r="C8" s="106">
        <f>+[19]RECAUDACION!X19</f>
        <v>216655.39</v>
      </c>
    </row>
    <row r="9" spans="2:3" ht="25.5" customHeight="1" x14ac:dyDescent="0.25">
      <c r="B9" s="4" t="s">
        <v>5</v>
      </c>
      <c r="C9" s="106">
        <f>+[19]RECAUDACION!Z19</f>
        <v>421969.91999999998</v>
      </c>
    </row>
    <row r="10" spans="2:3" ht="25.5" customHeight="1" x14ac:dyDescent="0.25">
      <c r="B10" s="4" t="s">
        <v>6</v>
      </c>
      <c r="C10" s="106">
        <f>+[19]RECAUDACION!AB19</f>
        <v>59163.630000000005</v>
      </c>
    </row>
    <row r="11" spans="2:3" ht="25.5" customHeight="1" x14ac:dyDescent="0.25">
      <c r="B11" s="4" t="s">
        <v>7</v>
      </c>
      <c r="C11" s="106">
        <f>+[19]RECAUDACION!AD19</f>
        <v>2497272.9600000004</v>
      </c>
    </row>
    <row r="12" spans="2:3" ht="25.5" customHeight="1" x14ac:dyDescent="0.25">
      <c r="B12" s="10" t="s">
        <v>8</v>
      </c>
      <c r="C12" s="107">
        <f>[19]RECAUDACION!AF21</f>
        <v>2511490.2400000002</v>
      </c>
    </row>
    <row r="13" spans="2:3" ht="33" customHeight="1" thickBot="1" x14ac:dyDescent="0.3">
      <c r="B13" s="14"/>
      <c r="C13" s="2"/>
    </row>
    <row r="14" spans="2:3" ht="25.5" customHeight="1" thickBot="1" x14ac:dyDescent="0.3">
      <c r="B14" s="16" t="s">
        <v>9</v>
      </c>
      <c r="C14" s="169">
        <f>+C12</f>
        <v>2511490.2400000002</v>
      </c>
    </row>
    <row r="15" spans="2:3" ht="25.5" customHeight="1" thickBot="1" x14ac:dyDescent="0.3">
      <c r="B15" s="2"/>
      <c r="C15" s="2"/>
    </row>
    <row r="16" spans="2:3" ht="33" customHeight="1" thickBot="1" x14ac:dyDescent="0.3">
      <c r="B16" s="158" t="s">
        <v>10</v>
      </c>
      <c r="C16" s="159"/>
    </row>
    <row r="17" spans="1:45" ht="20.25" customHeight="1" x14ac:dyDescent="0.25">
      <c r="B17" s="18" t="s">
        <v>13</v>
      </c>
      <c r="C17" s="170">
        <f>+C10-C9</f>
        <v>-362806.29</v>
      </c>
    </row>
    <row r="18" spans="1:45" ht="20.25" customHeight="1" x14ac:dyDescent="0.25">
      <c r="B18" s="18" t="s">
        <v>14</v>
      </c>
      <c r="C18" s="171">
        <f>+C11-C10</f>
        <v>2438109.3300000005</v>
      </c>
    </row>
    <row r="19" spans="1:45" ht="22.5" customHeight="1" x14ac:dyDescent="0.25">
      <c r="B19" s="18" t="s">
        <v>15</v>
      </c>
      <c r="C19" s="172">
        <f>+C12-C11</f>
        <v>14217.279999999795</v>
      </c>
    </row>
    <row r="20" spans="1:45" s="175" customFormat="1" ht="21.75" customHeight="1" x14ac:dyDescent="0.25">
      <c r="A20" s="173"/>
      <c r="B20" s="21" t="s">
        <v>16</v>
      </c>
      <c r="C20" s="174">
        <f>+(C17+C18+C19)/3</f>
        <v>696506.77333333343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</row>
    <row r="21" spans="1:45" ht="17.25" customHeight="1" x14ac:dyDescent="0.25">
      <c r="B21" s="18" t="s">
        <v>17</v>
      </c>
      <c r="C21" s="176">
        <f>+C12</f>
        <v>2511490.2400000002</v>
      </c>
      <c r="D21" s="177"/>
    </row>
    <row r="22" spans="1:45" ht="22.5" customHeight="1" thickBot="1" x14ac:dyDescent="0.3">
      <c r="B22" s="18" t="s">
        <v>18</v>
      </c>
      <c r="C22" s="178">
        <f>+C20+C21</f>
        <v>3207997.0133333337</v>
      </c>
    </row>
    <row r="23" spans="1:45" ht="23.25" customHeight="1" thickBot="1" x14ac:dyDescent="0.3">
      <c r="B23" s="24" t="s">
        <v>19</v>
      </c>
      <c r="C23" s="165">
        <v>1000000</v>
      </c>
      <c r="D23" s="179"/>
      <c r="E23" s="67"/>
    </row>
    <row r="24" spans="1:45" x14ac:dyDescent="0.25">
      <c r="B24" s="2"/>
      <c r="C24" s="2"/>
    </row>
    <row r="25" spans="1:45" x14ac:dyDescent="0.25">
      <c r="B25" s="2"/>
      <c r="C25" s="2"/>
    </row>
    <row r="26" spans="1:45" x14ac:dyDescent="0.25">
      <c r="B26" s="2"/>
      <c r="C26" s="2"/>
    </row>
    <row r="27" spans="1:45" x14ac:dyDescent="0.25">
      <c r="B27" s="2"/>
      <c r="C27" s="2"/>
    </row>
    <row r="28" spans="1:45" x14ac:dyDescent="0.25">
      <c r="B28" s="2"/>
      <c r="C28" s="2"/>
    </row>
    <row r="29" spans="1:45" x14ac:dyDescent="0.25">
      <c r="B29" s="2"/>
      <c r="C29" s="2"/>
    </row>
    <row r="30" spans="1:45" x14ac:dyDescent="0.25">
      <c r="B30" s="2"/>
      <c r="C30" s="2"/>
    </row>
    <row r="31" spans="1:45" x14ac:dyDescent="0.25">
      <c r="B31" s="2"/>
      <c r="C31" s="2"/>
    </row>
    <row r="32" spans="1:45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</row>
    <row r="71" spans="2:3" x14ac:dyDescent="0.25">
      <c r="B71" s="2"/>
    </row>
    <row r="72" spans="2:3" x14ac:dyDescent="0.25">
      <c r="B72" s="2"/>
    </row>
    <row r="73" spans="2:3" x14ac:dyDescent="0.25">
      <c r="B73" s="2"/>
    </row>
    <row r="74" spans="2:3" x14ac:dyDescent="0.25">
      <c r="B74" s="2"/>
    </row>
    <row r="75" spans="2:3" x14ac:dyDescent="0.25">
      <c r="B75" s="2"/>
    </row>
    <row r="76" spans="2:3" x14ac:dyDescent="0.25">
      <c r="B76" s="2"/>
    </row>
    <row r="77" spans="2:3" x14ac:dyDescent="0.25">
      <c r="B77" s="2"/>
    </row>
    <row r="78" spans="2:3" x14ac:dyDescent="0.25">
      <c r="B78" s="2"/>
    </row>
    <row r="79" spans="2:3" x14ac:dyDescent="0.25">
      <c r="B79" s="2"/>
    </row>
    <row r="80" spans="2:3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</sheetData>
  <mergeCells count="3">
    <mergeCell ref="B1:C1"/>
    <mergeCell ref="B4:C4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00"/>
  <sheetViews>
    <sheetView workbookViewId="0">
      <selection activeCell="F8" sqref="F8"/>
    </sheetView>
  </sheetViews>
  <sheetFormatPr baseColWidth="10" defaultRowHeight="15" x14ac:dyDescent="0.25"/>
  <cols>
    <col min="1" max="1" width="11.42578125" style="2"/>
    <col min="2" max="2" width="51.140625" customWidth="1"/>
    <col min="3" max="3" width="21" customWidth="1"/>
    <col min="4" max="4" width="11.7109375" style="2" bestFit="1" customWidth="1"/>
    <col min="5" max="5" width="11.5703125" style="2" bestFit="1" customWidth="1"/>
    <col min="6" max="6" width="17.28515625" style="2" customWidth="1"/>
    <col min="7" max="45" width="11.42578125" style="2"/>
    <col min="258" max="258" width="51.140625" customWidth="1"/>
    <col min="259" max="259" width="21" customWidth="1"/>
    <col min="260" max="260" width="11.7109375" bestFit="1" customWidth="1"/>
    <col min="261" max="261" width="11.5703125" bestFit="1" customWidth="1"/>
    <col min="262" max="262" width="17.28515625" customWidth="1"/>
    <col min="514" max="514" width="51.140625" customWidth="1"/>
    <col min="515" max="515" width="21" customWidth="1"/>
    <col min="516" max="516" width="11.7109375" bestFit="1" customWidth="1"/>
    <col min="517" max="517" width="11.5703125" bestFit="1" customWidth="1"/>
    <col min="518" max="518" width="17.28515625" customWidth="1"/>
    <col min="770" max="770" width="51.140625" customWidth="1"/>
    <col min="771" max="771" width="21" customWidth="1"/>
    <col min="772" max="772" width="11.7109375" bestFit="1" customWidth="1"/>
    <col min="773" max="773" width="11.5703125" bestFit="1" customWidth="1"/>
    <col min="774" max="774" width="17.28515625" customWidth="1"/>
    <col min="1026" max="1026" width="51.140625" customWidth="1"/>
    <col min="1027" max="1027" width="21" customWidth="1"/>
    <col min="1028" max="1028" width="11.7109375" bestFit="1" customWidth="1"/>
    <col min="1029" max="1029" width="11.5703125" bestFit="1" customWidth="1"/>
    <col min="1030" max="1030" width="17.28515625" customWidth="1"/>
    <col min="1282" max="1282" width="51.140625" customWidth="1"/>
    <col min="1283" max="1283" width="21" customWidth="1"/>
    <col min="1284" max="1284" width="11.7109375" bestFit="1" customWidth="1"/>
    <col min="1285" max="1285" width="11.5703125" bestFit="1" customWidth="1"/>
    <col min="1286" max="1286" width="17.28515625" customWidth="1"/>
    <col min="1538" max="1538" width="51.140625" customWidth="1"/>
    <col min="1539" max="1539" width="21" customWidth="1"/>
    <col min="1540" max="1540" width="11.7109375" bestFit="1" customWidth="1"/>
    <col min="1541" max="1541" width="11.5703125" bestFit="1" customWidth="1"/>
    <col min="1542" max="1542" width="17.28515625" customWidth="1"/>
    <col min="1794" max="1794" width="51.140625" customWidth="1"/>
    <col min="1795" max="1795" width="21" customWidth="1"/>
    <col min="1796" max="1796" width="11.7109375" bestFit="1" customWidth="1"/>
    <col min="1797" max="1797" width="11.5703125" bestFit="1" customWidth="1"/>
    <col min="1798" max="1798" width="17.28515625" customWidth="1"/>
    <col min="2050" max="2050" width="51.140625" customWidth="1"/>
    <col min="2051" max="2051" width="21" customWidth="1"/>
    <col min="2052" max="2052" width="11.7109375" bestFit="1" customWidth="1"/>
    <col min="2053" max="2053" width="11.5703125" bestFit="1" customWidth="1"/>
    <col min="2054" max="2054" width="17.28515625" customWidth="1"/>
    <col min="2306" max="2306" width="51.140625" customWidth="1"/>
    <col min="2307" max="2307" width="21" customWidth="1"/>
    <col min="2308" max="2308" width="11.7109375" bestFit="1" customWidth="1"/>
    <col min="2309" max="2309" width="11.5703125" bestFit="1" customWidth="1"/>
    <col min="2310" max="2310" width="17.28515625" customWidth="1"/>
    <col min="2562" max="2562" width="51.140625" customWidth="1"/>
    <col min="2563" max="2563" width="21" customWidth="1"/>
    <col min="2564" max="2564" width="11.7109375" bestFit="1" customWidth="1"/>
    <col min="2565" max="2565" width="11.5703125" bestFit="1" customWidth="1"/>
    <col min="2566" max="2566" width="17.28515625" customWidth="1"/>
    <col min="2818" max="2818" width="51.140625" customWidth="1"/>
    <col min="2819" max="2819" width="21" customWidth="1"/>
    <col min="2820" max="2820" width="11.7109375" bestFit="1" customWidth="1"/>
    <col min="2821" max="2821" width="11.5703125" bestFit="1" customWidth="1"/>
    <col min="2822" max="2822" width="17.28515625" customWidth="1"/>
    <col min="3074" max="3074" width="51.140625" customWidth="1"/>
    <col min="3075" max="3075" width="21" customWidth="1"/>
    <col min="3076" max="3076" width="11.7109375" bestFit="1" customWidth="1"/>
    <col min="3077" max="3077" width="11.5703125" bestFit="1" customWidth="1"/>
    <col min="3078" max="3078" width="17.28515625" customWidth="1"/>
    <col min="3330" max="3330" width="51.140625" customWidth="1"/>
    <col min="3331" max="3331" width="21" customWidth="1"/>
    <col min="3332" max="3332" width="11.7109375" bestFit="1" customWidth="1"/>
    <col min="3333" max="3333" width="11.5703125" bestFit="1" customWidth="1"/>
    <col min="3334" max="3334" width="17.28515625" customWidth="1"/>
    <col min="3586" max="3586" width="51.140625" customWidth="1"/>
    <col min="3587" max="3587" width="21" customWidth="1"/>
    <col min="3588" max="3588" width="11.7109375" bestFit="1" customWidth="1"/>
    <col min="3589" max="3589" width="11.5703125" bestFit="1" customWidth="1"/>
    <col min="3590" max="3590" width="17.28515625" customWidth="1"/>
    <col min="3842" max="3842" width="51.140625" customWidth="1"/>
    <col min="3843" max="3843" width="21" customWidth="1"/>
    <col min="3844" max="3844" width="11.7109375" bestFit="1" customWidth="1"/>
    <col min="3845" max="3845" width="11.5703125" bestFit="1" customWidth="1"/>
    <col min="3846" max="3846" width="17.28515625" customWidth="1"/>
    <col min="4098" max="4098" width="51.140625" customWidth="1"/>
    <col min="4099" max="4099" width="21" customWidth="1"/>
    <col min="4100" max="4100" width="11.7109375" bestFit="1" customWidth="1"/>
    <col min="4101" max="4101" width="11.5703125" bestFit="1" customWidth="1"/>
    <col min="4102" max="4102" width="17.28515625" customWidth="1"/>
    <col min="4354" max="4354" width="51.140625" customWidth="1"/>
    <col min="4355" max="4355" width="21" customWidth="1"/>
    <col min="4356" max="4356" width="11.7109375" bestFit="1" customWidth="1"/>
    <col min="4357" max="4357" width="11.5703125" bestFit="1" customWidth="1"/>
    <col min="4358" max="4358" width="17.28515625" customWidth="1"/>
    <col min="4610" max="4610" width="51.140625" customWidth="1"/>
    <col min="4611" max="4611" width="21" customWidth="1"/>
    <col min="4612" max="4612" width="11.7109375" bestFit="1" customWidth="1"/>
    <col min="4613" max="4613" width="11.5703125" bestFit="1" customWidth="1"/>
    <col min="4614" max="4614" width="17.28515625" customWidth="1"/>
    <col min="4866" max="4866" width="51.140625" customWidth="1"/>
    <col min="4867" max="4867" width="21" customWidth="1"/>
    <col min="4868" max="4868" width="11.7109375" bestFit="1" customWidth="1"/>
    <col min="4869" max="4869" width="11.5703125" bestFit="1" customWidth="1"/>
    <col min="4870" max="4870" width="17.28515625" customWidth="1"/>
    <col min="5122" max="5122" width="51.140625" customWidth="1"/>
    <col min="5123" max="5123" width="21" customWidth="1"/>
    <col min="5124" max="5124" width="11.7109375" bestFit="1" customWidth="1"/>
    <col min="5125" max="5125" width="11.5703125" bestFit="1" customWidth="1"/>
    <col min="5126" max="5126" width="17.28515625" customWidth="1"/>
    <col min="5378" max="5378" width="51.140625" customWidth="1"/>
    <col min="5379" max="5379" width="21" customWidth="1"/>
    <col min="5380" max="5380" width="11.7109375" bestFit="1" customWidth="1"/>
    <col min="5381" max="5381" width="11.5703125" bestFit="1" customWidth="1"/>
    <col min="5382" max="5382" width="17.28515625" customWidth="1"/>
    <col min="5634" max="5634" width="51.140625" customWidth="1"/>
    <col min="5635" max="5635" width="21" customWidth="1"/>
    <col min="5636" max="5636" width="11.7109375" bestFit="1" customWidth="1"/>
    <col min="5637" max="5637" width="11.5703125" bestFit="1" customWidth="1"/>
    <col min="5638" max="5638" width="17.28515625" customWidth="1"/>
    <col min="5890" max="5890" width="51.140625" customWidth="1"/>
    <col min="5891" max="5891" width="21" customWidth="1"/>
    <col min="5892" max="5892" width="11.7109375" bestFit="1" customWidth="1"/>
    <col min="5893" max="5893" width="11.5703125" bestFit="1" customWidth="1"/>
    <col min="5894" max="5894" width="17.28515625" customWidth="1"/>
    <col min="6146" max="6146" width="51.140625" customWidth="1"/>
    <col min="6147" max="6147" width="21" customWidth="1"/>
    <col min="6148" max="6148" width="11.7109375" bestFit="1" customWidth="1"/>
    <col min="6149" max="6149" width="11.5703125" bestFit="1" customWidth="1"/>
    <col min="6150" max="6150" width="17.28515625" customWidth="1"/>
    <col min="6402" max="6402" width="51.140625" customWidth="1"/>
    <col min="6403" max="6403" width="21" customWidth="1"/>
    <col min="6404" max="6404" width="11.7109375" bestFit="1" customWidth="1"/>
    <col min="6405" max="6405" width="11.5703125" bestFit="1" customWidth="1"/>
    <col min="6406" max="6406" width="17.28515625" customWidth="1"/>
    <col min="6658" max="6658" width="51.140625" customWidth="1"/>
    <col min="6659" max="6659" width="21" customWidth="1"/>
    <col min="6660" max="6660" width="11.7109375" bestFit="1" customWidth="1"/>
    <col min="6661" max="6661" width="11.5703125" bestFit="1" customWidth="1"/>
    <col min="6662" max="6662" width="17.28515625" customWidth="1"/>
    <col min="6914" max="6914" width="51.140625" customWidth="1"/>
    <col min="6915" max="6915" width="21" customWidth="1"/>
    <col min="6916" max="6916" width="11.7109375" bestFit="1" customWidth="1"/>
    <col min="6917" max="6917" width="11.5703125" bestFit="1" customWidth="1"/>
    <col min="6918" max="6918" width="17.28515625" customWidth="1"/>
    <col min="7170" max="7170" width="51.140625" customWidth="1"/>
    <col min="7171" max="7171" width="21" customWidth="1"/>
    <col min="7172" max="7172" width="11.7109375" bestFit="1" customWidth="1"/>
    <col min="7173" max="7173" width="11.5703125" bestFit="1" customWidth="1"/>
    <col min="7174" max="7174" width="17.28515625" customWidth="1"/>
    <col min="7426" max="7426" width="51.140625" customWidth="1"/>
    <col min="7427" max="7427" width="21" customWidth="1"/>
    <col min="7428" max="7428" width="11.7109375" bestFit="1" customWidth="1"/>
    <col min="7429" max="7429" width="11.5703125" bestFit="1" customWidth="1"/>
    <col min="7430" max="7430" width="17.28515625" customWidth="1"/>
    <col min="7682" max="7682" width="51.140625" customWidth="1"/>
    <col min="7683" max="7683" width="21" customWidth="1"/>
    <col min="7684" max="7684" width="11.7109375" bestFit="1" customWidth="1"/>
    <col min="7685" max="7685" width="11.5703125" bestFit="1" customWidth="1"/>
    <col min="7686" max="7686" width="17.28515625" customWidth="1"/>
    <col min="7938" max="7938" width="51.140625" customWidth="1"/>
    <col min="7939" max="7939" width="21" customWidth="1"/>
    <col min="7940" max="7940" width="11.7109375" bestFit="1" customWidth="1"/>
    <col min="7941" max="7941" width="11.5703125" bestFit="1" customWidth="1"/>
    <col min="7942" max="7942" width="17.28515625" customWidth="1"/>
    <col min="8194" max="8194" width="51.140625" customWidth="1"/>
    <col min="8195" max="8195" width="21" customWidth="1"/>
    <col min="8196" max="8196" width="11.7109375" bestFit="1" customWidth="1"/>
    <col min="8197" max="8197" width="11.5703125" bestFit="1" customWidth="1"/>
    <col min="8198" max="8198" width="17.28515625" customWidth="1"/>
    <col min="8450" max="8450" width="51.140625" customWidth="1"/>
    <col min="8451" max="8451" width="21" customWidth="1"/>
    <col min="8452" max="8452" width="11.7109375" bestFit="1" customWidth="1"/>
    <col min="8453" max="8453" width="11.5703125" bestFit="1" customWidth="1"/>
    <col min="8454" max="8454" width="17.28515625" customWidth="1"/>
    <col min="8706" max="8706" width="51.140625" customWidth="1"/>
    <col min="8707" max="8707" width="21" customWidth="1"/>
    <col min="8708" max="8708" width="11.7109375" bestFit="1" customWidth="1"/>
    <col min="8709" max="8709" width="11.5703125" bestFit="1" customWidth="1"/>
    <col min="8710" max="8710" width="17.28515625" customWidth="1"/>
    <col min="8962" max="8962" width="51.140625" customWidth="1"/>
    <col min="8963" max="8963" width="21" customWidth="1"/>
    <col min="8964" max="8964" width="11.7109375" bestFit="1" customWidth="1"/>
    <col min="8965" max="8965" width="11.5703125" bestFit="1" customWidth="1"/>
    <col min="8966" max="8966" width="17.28515625" customWidth="1"/>
    <col min="9218" max="9218" width="51.140625" customWidth="1"/>
    <col min="9219" max="9219" width="21" customWidth="1"/>
    <col min="9220" max="9220" width="11.7109375" bestFit="1" customWidth="1"/>
    <col min="9221" max="9221" width="11.5703125" bestFit="1" customWidth="1"/>
    <col min="9222" max="9222" width="17.28515625" customWidth="1"/>
    <col min="9474" max="9474" width="51.140625" customWidth="1"/>
    <col min="9475" max="9475" width="21" customWidth="1"/>
    <col min="9476" max="9476" width="11.7109375" bestFit="1" customWidth="1"/>
    <col min="9477" max="9477" width="11.5703125" bestFit="1" customWidth="1"/>
    <col min="9478" max="9478" width="17.28515625" customWidth="1"/>
    <col min="9730" max="9730" width="51.140625" customWidth="1"/>
    <col min="9731" max="9731" width="21" customWidth="1"/>
    <col min="9732" max="9732" width="11.7109375" bestFit="1" customWidth="1"/>
    <col min="9733" max="9733" width="11.5703125" bestFit="1" customWidth="1"/>
    <col min="9734" max="9734" width="17.28515625" customWidth="1"/>
    <col min="9986" max="9986" width="51.140625" customWidth="1"/>
    <col min="9987" max="9987" width="21" customWidth="1"/>
    <col min="9988" max="9988" width="11.7109375" bestFit="1" customWidth="1"/>
    <col min="9989" max="9989" width="11.5703125" bestFit="1" customWidth="1"/>
    <col min="9990" max="9990" width="17.28515625" customWidth="1"/>
    <col min="10242" max="10242" width="51.140625" customWidth="1"/>
    <col min="10243" max="10243" width="21" customWidth="1"/>
    <col min="10244" max="10244" width="11.7109375" bestFit="1" customWidth="1"/>
    <col min="10245" max="10245" width="11.5703125" bestFit="1" customWidth="1"/>
    <col min="10246" max="10246" width="17.28515625" customWidth="1"/>
    <col min="10498" max="10498" width="51.140625" customWidth="1"/>
    <col min="10499" max="10499" width="21" customWidth="1"/>
    <col min="10500" max="10500" width="11.7109375" bestFit="1" customWidth="1"/>
    <col min="10501" max="10501" width="11.5703125" bestFit="1" customWidth="1"/>
    <col min="10502" max="10502" width="17.28515625" customWidth="1"/>
    <col min="10754" max="10754" width="51.140625" customWidth="1"/>
    <col min="10755" max="10755" width="21" customWidth="1"/>
    <col min="10756" max="10756" width="11.7109375" bestFit="1" customWidth="1"/>
    <col min="10757" max="10757" width="11.5703125" bestFit="1" customWidth="1"/>
    <col min="10758" max="10758" width="17.28515625" customWidth="1"/>
    <col min="11010" max="11010" width="51.140625" customWidth="1"/>
    <col min="11011" max="11011" width="21" customWidth="1"/>
    <col min="11012" max="11012" width="11.7109375" bestFit="1" customWidth="1"/>
    <col min="11013" max="11013" width="11.5703125" bestFit="1" customWidth="1"/>
    <col min="11014" max="11014" width="17.28515625" customWidth="1"/>
    <col min="11266" max="11266" width="51.140625" customWidth="1"/>
    <col min="11267" max="11267" width="21" customWidth="1"/>
    <col min="11268" max="11268" width="11.7109375" bestFit="1" customWidth="1"/>
    <col min="11269" max="11269" width="11.5703125" bestFit="1" customWidth="1"/>
    <col min="11270" max="11270" width="17.28515625" customWidth="1"/>
    <col min="11522" max="11522" width="51.140625" customWidth="1"/>
    <col min="11523" max="11523" width="21" customWidth="1"/>
    <col min="11524" max="11524" width="11.7109375" bestFit="1" customWidth="1"/>
    <col min="11525" max="11525" width="11.5703125" bestFit="1" customWidth="1"/>
    <col min="11526" max="11526" width="17.28515625" customWidth="1"/>
    <col min="11778" max="11778" width="51.140625" customWidth="1"/>
    <col min="11779" max="11779" width="21" customWidth="1"/>
    <col min="11780" max="11780" width="11.7109375" bestFit="1" customWidth="1"/>
    <col min="11781" max="11781" width="11.5703125" bestFit="1" customWidth="1"/>
    <col min="11782" max="11782" width="17.28515625" customWidth="1"/>
    <col min="12034" max="12034" width="51.140625" customWidth="1"/>
    <col min="12035" max="12035" width="21" customWidth="1"/>
    <col min="12036" max="12036" width="11.7109375" bestFit="1" customWidth="1"/>
    <col min="12037" max="12037" width="11.5703125" bestFit="1" customWidth="1"/>
    <col min="12038" max="12038" width="17.28515625" customWidth="1"/>
    <col min="12290" max="12290" width="51.140625" customWidth="1"/>
    <col min="12291" max="12291" width="21" customWidth="1"/>
    <col min="12292" max="12292" width="11.7109375" bestFit="1" customWidth="1"/>
    <col min="12293" max="12293" width="11.5703125" bestFit="1" customWidth="1"/>
    <col min="12294" max="12294" width="17.28515625" customWidth="1"/>
    <col min="12546" max="12546" width="51.140625" customWidth="1"/>
    <col min="12547" max="12547" width="21" customWidth="1"/>
    <col min="12548" max="12548" width="11.7109375" bestFit="1" customWidth="1"/>
    <col min="12549" max="12549" width="11.5703125" bestFit="1" customWidth="1"/>
    <col min="12550" max="12550" width="17.28515625" customWidth="1"/>
    <col min="12802" max="12802" width="51.140625" customWidth="1"/>
    <col min="12803" max="12803" width="21" customWidth="1"/>
    <col min="12804" max="12804" width="11.7109375" bestFit="1" customWidth="1"/>
    <col min="12805" max="12805" width="11.5703125" bestFit="1" customWidth="1"/>
    <col min="12806" max="12806" width="17.28515625" customWidth="1"/>
    <col min="13058" max="13058" width="51.140625" customWidth="1"/>
    <col min="13059" max="13059" width="21" customWidth="1"/>
    <col min="13060" max="13060" width="11.7109375" bestFit="1" customWidth="1"/>
    <col min="13061" max="13061" width="11.5703125" bestFit="1" customWidth="1"/>
    <col min="13062" max="13062" width="17.28515625" customWidth="1"/>
    <col min="13314" max="13314" width="51.140625" customWidth="1"/>
    <col min="13315" max="13315" width="21" customWidth="1"/>
    <col min="13316" max="13316" width="11.7109375" bestFit="1" customWidth="1"/>
    <col min="13317" max="13317" width="11.5703125" bestFit="1" customWidth="1"/>
    <col min="13318" max="13318" width="17.28515625" customWidth="1"/>
    <col min="13570" max="13570" width="51.140625" customWidth="1"/>
    <col min="13571" max="13571" width="21" customWidth="1"/>
    <col min="13572" max="13572" width="11.7109375" bestFit="1" customWidth="1"/>
    <col min="13573" max="13573" width="11.5703125" bestFit="1" customWidth="1"/>
    <col min="13574" max="13574" width="17.28515625" customWidth="1"/>
    <col min="13826" max="13826" width="51.140625" customWidth="1"/>
    <col min="13827" max="13827" width="21" customWidth="1"/>
    <col min="13828" max="13828" width="11.7109375" bestFit="1" customWidth="1"/>
    <col min="13829" max="13829" width="11.5703125" bestFit="1" customWidth="1"/>
    <col min="13830" max="13830" width="17.28515625" customWidth="1"/>
    <col min="14082" max="14082" width="51.140625" customWidth="1"/>
    <col min="14083" max="14083" width="21" customWidth="1"/>
    <col min="14084" max="14084" width="11.7109375" bestFit="1" customWidth="1"/>
    <col min="14085" max="14085" width="11.5703125" bestFit="1" customWidth="1"/>
    <col min="14086" max="14086" width="17.28515625" customWidth="1"/>
    <col min="14338" max="14338" width="51.140625" customWidth="1"/>
    <col min="14339" max="14339" width="21" customWidth="1"/>
    <col min="14340" max="14340" width="11.7109375" bestFit="1" customWidth="1"/>
    <col min="14341" max="14341" width="11.5703125" bestFit="1" customWidth="1"/>
    <col min="14342" max="14342" width="17.28515625" customWidth="1"/>
    <col min="14594" max="14594" width="51.140625" customWidth="1"/>
    <col min="14595" max="14595" width="21" customWidth="1"/>
    <col min="14596" max="14596" width="11.7109375" bestFit="1" customWidth="1"/>
    <col min="14597" max="14597" width="11.5703125" bestFit="1" customWidth="1"/>
    <col min="14598" max="14598" width="17.28515625" customWidth="1"/>
    <col min="14850" max="14850" width="51.140625" customWidth="1"/>
    <col min="14851" max="14851" width="21" customWidth="1"/>
    <col min="14852" max="14852" width="11.7109375" bestFit="1" customWidth="1"/>
    <col min="14853" max="14853" width="11.5703125" bestFit="1" customWidth="1"/>
    <col min="14854" max="14854" width="17.28515625" customWidth="1"/>
    <col min="15106" max="15106" width="51.140625" customWidth="1"/>
    <col min="15107" max="15107" width="21" customWidth="1"/>
    <col min="15108" max="15108" width="11.7109375" bestFit="1" customWidth="1"/>
    <col min="15109" max="15109" width="11.5703125" bestFit="1" customWidth="1"/>
    <col min="15110" max="15110" width="17.28515625" customWidth="1"/>
    <col min="15362" max="15362" width="51.140625" customWidth="1"/>
    <col min="15363" max="15363" width="21" customWidth="1"/>
    <col min="15364" max="15364" width="11.7109375" bestFit="1" customWidth="1"/>
    <col min="15365" max="15365" width="11.5703125" bestFit="1" customWidth="1"/>
    <col min="15366" max="15366" width="17.28515625" customWidth="1"/>
    <col min="15618" max="15618" width="51.140625" customWidth="1"/>
    <col min="15619" max="15619" width="21" customWidth="1"/>
    <col min="15620" max="15620" width="11.7109375" bestFit="1" customWidth="1"/>
    <col min="15621" max="15621" width="11.5703125" bestFit="1" customWidth="1"/>
    <col min="15622" max="15622" width="17.28515625" customWidth="1"/>
    <col min="15874" max="15874" width="51.140625" customWidth="1"/>
    <col min="15875" max="15875" width="21" customWidth="1"/>
    <col min="15876" max="15876" width="11.7109375" bestFit="1" customWidth="1"/>
    <col min="15877" max="15877" width="11.5703125" bestFit="1" customWidth="1"/>
    <col min="15878" max="15878" width="17.28515625" customWidth="1"/>
    <col min="16130" max="16130" width="51.140625" customWidth="1"/>
    <col min="16131" max="16131" width="21" customWidth="1"/>
    <col min="16132" max="16132" width="11.7109375" bestFit="1" customWidth="1"/>
    <col min="16133" max="16133" width="11.5703125" bestFit="1" customWidth="1"/>
    <col min="16134" max="16134" width="17.28515625" customWidth="1"/>
  </cols>
  <sheetData>
    <row r="2" spans="1:3" ht="19.5" x14ac:dyDescent="0.3">
      <c r="B2" s="143" t="s">
        <v>20</v>
      </c>
      <c r="C2" s="143"/>
    </row>
    <row r="3" spans="1:3" x14ac:dyDescent="0.25">
      <c r="A3" s="144"/>
      <c r="B3" s="144"/>
      <c r="C3" s="144"/>
    </row>
    <row r="4" spans="1:3" ht="15.75" thickBot="1" x14ac:dyDescent="0.3">
      <c r="B4" s="2"/>
      <c r="C4" s="2"/>
    </row>
    <row r="5" spans="1:3" ht="21.75" customHeight="1" x14ac:dyDescent="0.25">
      <c r="B5" s="145" t="s">
        <v>21</v>
      </c>
      <c r="C5" s="146"/>
    </row>
    <row r="6" spans="1:3" ht="27" customHeight="1" x14ac:dyDescent="0.25">
      <c r="B6" s="25" t="s">
        <v>2</v>
      </c>
      <c r="C6" s="26">
        <f>+[2]recaudacion!AA20</f>
        <v>42193198.400000006</v>
      </c>
    </row>
    <row r="7" spans="1:3" ht="24.75" customHeight="1" x14ac:dyDescent="0.25">
      <c r="B7" s="4" t="s">
        <v>3</v>
      </c>
      <c r="C7" s="27">
        <f>+[2]recaudacion!AD20</f>
        <v>40020180.270000003</v>
      </c>
    </row>
    <row r="8" spans="1:3" ht="24.75" customHeight="1" x14ac:dyDescent="0.25">
      <c r="B8" s="4" t="s">
        <v>4</v>
      </c>
      <c r="C8" s="27">
        <f>+[2]recaudacion!AH20</f>
        <v>47555720.530000001</v>
      </c>
    </row>
    <row r="9" spans="1:3" ht="24.75" customHeight="1" x14ac:dyDescent="0.25">
      <c r="B9" s="4" t="s">
        <v>5</v>
      </c>
      <c r="C9" s="28">
        <v>44104593.359999999</v>
      </c>
    </row>
    <row r="10" spans="1:3" ht="24.75" customHeight="1" x14ac:dyDescent="0.25">
      <c r="B10" s="4" t="s">
        <v>6</v>
      </c>
      <c r="C10" s="28">
        <f>+[2]recaudacion!AN20</f>
        <v>57388608.329999998</v>
      </c>
    </row>
    <row r="11" spans="1:3" ht="24.75" customHeight="1" x14ac:dyDescent="0.25">
      <c r="B11" s="4" t="s">
        <v>7</v>
      </c>
      <c r="C11" s="28">
        <f>+[2]recaudacion!AQ20</f>
        <v>79316341.700000003</v>
      </c>
    </row>
    <row r="12" spans="1:3" ht="24.75" customHeight="1" x14ac:dyDescent="0.25">
      <c r="B12" s="10" t="s">
        <v>8</v>
      </c>
      <c r="C12" s="29">
        <f>[2]recaudacion!AT22</f>
        <v>75510945.349999994</v>
      </c>
    </row>
    <row r="13" spans="1:3" ht="24.75" customHeight="1" x14ac:dyDescent="0.25">
      <c r="B13" s="14"/>
      <c r="C13" s="30"/>
    </row>
    <row r="14" spans="1:3" ht="24.75" customHeight="1" x14ac:dyDescent="0.25">
      <c r="B14" s="31" t="s">
        <v>9</v>
      </c>
      <c r="C14" s="32">
        <f>+C12</f>
        <v>75510945.349999994</v>
      </c>
    </row>
    <row r="15" spans="1:3" ht="18.75" customHeight="1" x14ac:dyDescent="0.25">
      <c r="B15" s="2"/>
      <c r="C15" s="2"/>
    </row>
    <row r="16" spans="1:3" ht="15" customHeight="1" thickBot="1" x14ac:dyDescent="0.3">
      <c r="B16" s="2"/>
      <c r="C16" s="2"/>
    </row>
    <row r="17" spans="1:6" ht="24.75" customHeight="1" thickBot="1" x14ac:dyDescent="0.3">
      <c r="A17" s="33"/>
      <c r="B17" s="145" t="s">
        <v>10</v>
      </c>
      <c r="C17" s="146"/>
    </row>
    <row r="18" spans="1:6" ht="24.75" customHeight="1" x14ac:dyDescent="0.25">
      <c r="A18" s="33"/>
      <c r="B18" s="34" t="s">
        <v>13</v>
      </c>
      <c r="C18" s="35">
        <f>+C10-C9</f>
        <v>13284014.969999999</v>
      </c>
    </row>
    <row r="19" spans="1:6" ht="24.75" customHeight="1" x14ac:dyDescent="0.25">
      <c r="B19" s="18" t="s">
        <v>14</v>
      </c>
      <c r="C19" s="36">
        <f>+C11-C10</f>
        <v>21927733.370000005</v>
      </c>
    </row>
    <row r="20" spans="1:6" ht="24.75" customHeight="1" x14ac:dyDescent="0.25">
      <c r="B20" s="18" t="s">
        <v>15</v>
      </c>
      <c r="C20" s="36">
        <f>+C12-C11</f>
        <v>-3805396.3500000089</v>
      </c>
    </row>
    <row r="21" spans="1:6" ht="24.75" customHeight="1" x14ac:dyDescent="0.25">
      <c r="B21" s="21" t="s">
        <v>16</v>
      </c>
      <c r="C21" s="37">
        <f>+(C18+C19+C20)/3</f>
        <v>10468783.996666664</v>
      </c>
    </row>
    <row r="22" spans="1:6" ht="24.75" customHeight="1" x14ac:dyDescent="0.25">
      <c r="B22" s="18" t="s">
        <v>17</v>
      </c>
      <c r="C22" s="38">
        <f>+C12</f>
        <v>75510945.349999994</v>
      </c>
    </row>
    <row r="23" spans="1:6" ht="24.75" customHeight="1" thickBot="1" x14ac:dyDescent="0.3">
      <c r="B23" s="18" t="s">
        <v>18</v>
      </c>
      <c r="C23" s="39">
        <f>+C21+C22</f>
        <v>85979729.346666664</v>
      </c>
      <c r="F23" s="40"/>
    </row>
    <row r="24" spans="1:6" ht="27" customHeight="1" thickBot="1" x14ac:dyDescent="0.3">
      <c r="B24" s="41" t="s">
        <v>19</v>
      </c>
      <c r="C24" s="42">
        <v>53079994.140000001</v>
      </c>
      <c r="F24" s="20"/>
    </row>
    <row r="25" spans="1:6" x14ac:dyDescent="0.25">
      <c r="B25" s="2"/>
      <c r="C25" s="2"/>
    </row>
    <row r="26" spans="1:6" x14ac:dyDescent="0.25">
      <c r="B26" s="43"/>
      <c r="C26" s="44"/>
    </row>
    <row r="27" spans="1:6" x14ac:dyDescent="0.25">
      <c r="B27" s="45"/>
      <c r="C27" s="45"/>
    </row>
    <row r="28" spans="1:6" x14ac:dyDescent="0.25">
      <c r="B28" s="45"/>
      <c r="C28" s="46"/>
    </row>
    <row r="29" spans="1:6" x14ac:dyDescent="0.25">
      <c r="B29" s="2"/>
      <c r="C29" s="2"/>
    </row>
    <row r="30" spans="1:6" x14ac:dyDescent="0.25">
      <c r="B30" s="2"/>
      <c r="C30" s="2"/>
    </row>
    <row r="31" spans="1:6" x14ac:dyDescent="0.25">
      <c r="B31" s="2"/>
      <c r="C31" s="2"/>
    </row>
    <row r="32" spans="1:6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</row>
    <row r="73" spans="2:3" x14ac:dyDescent="0.25">
      <c r="B73" s="2"/>
    </row>
    <row r="74" spans="2:3" x14ac:dyDescent="0.25">
      <c r="B74" s="2"/>
    </row>
    <row r="75" spans="2:3" x14ac:dyDescent="0.25">
      <c r="B75" s="2"/>
    </row>
    <row r="76" spans="2:3" x14ac:dyDescent="0.25">
      <c r="B76" s="2"/>
    </row>
    <row r="77" spans="2:3" x14ac:dyDescent="0.25">
      <c r="B77" s="2"/>
    </row>
    <row r="78" spans="2:3" x14ac:dyDescent="0.25">
      <c r="B78" s="2"/>
    </row>
    <row r="79" spans="2:3" x14ac:dyDescent="0.25">
      <c r="B79" s="2"/>
    </row>
    <row r="80" spans="2:3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</sheetData>
  <mergeCells count="4">
    <mergeCell ref="B2:C2"/>
    <mergeCell ref="A3:C3"/>
    <mergeCell ref="B5:C5"/>
    <mergeCell ref="B17:C1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8"/>
  <sheetViews>
    <sheetView topLeftCell="A43" workbookViewId="0">
      <selection activeCell="B46" sqref="B46:C46"/>
    </sheetView>
  </sheetViews>
  <sheetFormatPr baseColWidth="10" defaultRowHeight="15" x14ac:dyDescent="0.25"/>
  <cols>
    <col min="1" max="1" width="11.42578125" style="2"/>
    <col min="2" max="2" width="51.140625" customWidth="1"/>
    <col min="3" max="3" width="21.140625" customWidth="1"/>
    <col min="4" max="4" width="11.7109375" style="2" bestFit="1" customWidth="1"/>
    <col min="5" max="5" width="12.5703125" style="2" bestFit="1" customWidth="1"/>
    <col min="6" max="6" width="11.5703125" style="2" bestFit="1" customWidth="1"/>
    <col min="7" max="45" width="11.42578125" style="2"/>
    <col min="258" max="258" width="51.140625" customWidth="1"/>
    <col min="259" max="259" width="21.140625" customWidth="1"/>
    <col min="260" max="260" width="11.7109375" bestFit="1" customWidth="1"/>
    <col min="261" max="261" width="12.5703125" bestFit="1" customWidth="1"/>
    <col min="262" max="262" width="11.5703125" bestFit="1" customWidth="1"/>
    <col min="514" max="514" width="51.140625" customWidth="1"/>
    <col min="515" max="515" width="21.140625" customWidth="1"/>
    <col min="516" max="516" width="11.7109375" bestFit="1" customWidth="1"/>
    <col min="517" max="517" width="12.5703125" bestFit="1" customWidth="1"/>
    <col min="518" max="518" width="11.5703125" bestFit="1" customWidth="1"/>
    <col min="770" max="770" width="51.140625" customWidth="1"/>
    <col min="771" max="771" width="21.140625" customWidth="1"/>
    <col min="772" max="772" width="11.7109375" bestFit="1" customWidth="1"/>
    <col min="773" max="773" width="12.5703125" bestFit="1" customWidth="1"/>
    <col min="774" max="774" width="11.5703125" bestFit="1" customWidth="1"/>
    <col min="1026" max="1026" width="51.140625" customWidth="1"/>
    <col min="1027" max="1027" width="21.140625" customWidth="1"/>
    <col min="1028" max="1028" width="11.7109375" bestFit="1" customWidth="1"/>
    <col min="1029" max="1029" width="12.5703125" bestFit="1" customWidth="1"/>
    <col min="1030" max="1030" width="11.5703125" bestFit="1" customWidth="1"/>
    <col min="1282" max="1282" width="51.140625" customWidth="1"/>
    <col min="1283" max="1283" width="21.140625" customWidth="1"/>
    <col min="1284" max="1284" width="11.7109375" bestFit="1" customWidth="1"/>
    <col min="1285" max="1285" width="12.5703125" bestFit="1" customWidth="1"/>
    <col min="1286" max="1286" width="11.5703125" bestFit="1" customWidth="1"/>
    <col min="1538" max="1538" width="51.140625" customWidth="1"/>
    <col min="1539" max="1539" width="21.140625" customWidth="1"/>
    <col min="1540" max="1540" width="11.7109375" bestFit="1" customWidth="1"/>
    <col min="1541" max="1541" width="12.5703125" bestFit="1" customWidth="1"/>
    <col min="1542" max="1542" width="11.5703125" bestFit="1" customWidth="1"/>
    <col min="1794" max="1794" width="51.140625" customWidth="1"/>
    <col min="1795" max="1795" width="21.140625" customWidth="1"/>
    <col min="1796" max="1796" width="11.7109375" bestFit="1" customWidth="1"/>
    <col min="1797" max="1797" width="12.5703125" bestFit="1" customWidth="1"/>
    <col min="1798" max="1798" width="11.5703125" bestFit="1" customWidth="1"/>
    <col min="2050" max="2050" width="51.140625" customWidth="1"/>
    <col min="2051" max="2051" width="21.140625" customWidth="1"/>
    <col min="2052" max="2052" width="11.7109375" bestFit="1" customWidth="1"/>
    <col min="2053" max="2053" width="12.5703125" bestFit="1" customWidth="1"/>
    <col min="2054" max="2054" width="11.5703125" bestFit="1" customWidth="1"/>
    <col min="2306" max="2306" width="51.140625" customWidth="1"/>
    <col min="2307" max="2307" width="21.140625" customWidth="1"/>
    <col min="2308" max="2308" width="11.7109375" bestFit="1" customWidth="1"/>
    <col min="2309" max="2309" width="12.5703125" bestFit="1" customWidth="1"/>
    <col min="2310" max="2310" width="11.5703125" bestFit="1" customWidth="1"/>
    <col min="2562" max="2562" width="51.140625" customWidth="1"/>
    <col min="2563" max="2563" width="21.140625" customWidth="1"/>
    <col min="2564" max="2564" width="11.7109375" bestFit="1" customWidth="1"/>
    <col min="2565" max="2565" width="12.5703125" bestFit="1" customWidth="1"/>
    <col min="2566" max="2566" width="11.5703125" bestFit="1" customWidth="1"/>
    <col min="2818" max="2818" width="51.140625" customWidth="1"/>
    <col min="2819" max="2819" width="21.140625" customWidth="1"/>
    <col min="2820" max="2820" width="11.7109375" bestFit="1" customWidth="1"/>
    <col min="2821" max="2821" width="12.5703125" bestFit="1" customWidth="1"/>
    <col min="2822" max="2822" width="11.5703125" bestFit="1" customWidth="1"/>
    <col min="3074" max="3074" width="51.140625" customWidth="1"/>
    <col min="3075" max="3075" width="21.140625" customWidth="1"/>
    <col min="3076" max="3076" width="11.7109375" bestFit="1" customWidth="1"/>
    <col min="3077" max="3077" width="12.5703125" bestFit="1" customWidth="1"/>
    <col min="3078" max="3078" width="11.5703125" bestFit="1" customWidth="1"/>
    <col min="3330" max="3330" width="51.140625" customWidth="1"/>
    <col min="3331" max="3331" width="21.140625" customWidth="1"/>
    <col min="3332" max="3332" width="11.7109375" bestFit="1" customWidth="1"/>
    <col min="3333" max="3333" width="12.5703125" bestFit="1" customWidth="1"/>
    <col min="3334" max="3334" width="11.5703125" bestFit="1" customWidth="1"/>
    <col min="3586" max="3586" width="51.140625" customWidth="1"/>
    <col min="3587" max="3587" width="21.140625" customWidth="1"/>
    <col min="3588" max="3588" width="11.7109375" bestFit="1" customWidth="1"/>
    <col min="3589" max="3589" width="12.5703125" bestFit="1" customWidth="1"/>
    <col min="3590" max="3590" width="11.5703125" bestFit="1" customWidth="1"/>
    <col min="3842" max="3842" width="51.140625" customWidth="1"/>
    <col min="3843" max="3843" width="21.140625" customWidth="1"/>
    <col min="3844" max="3844" width="11.7109375" bestFit="1" customWidth="1"/>
    <col min="3845" max="3845" width="12.5703125" bestFit="1" customWidth="1"/>
    <col min="3846" max="3846" width="11.5703125" bestFit="1" customWidth="1"/>
    <col min="4098" max="4098" width="51.140625" customWidth="1"/>
    <col min="4099" max="4099" width="21.140625" customWidth="1"/>
    <col min="4100" max="4100" width="11.7109375" bestFit="1" customWidth="1"/>
    <col min="4101" max="4101" width="12.5703125" bestFit="1" customWidth="1"/>
    <col min="4102" max="4102" width="11.5703125" bestFit="1" customWidth="1"/>
    <col min="4354" max="4354" width="51.140625" customWidth="1"/>
    <col min="4355" max="4355" width="21.140625" customWidth="1"/>
    <col min="4356" max="4356" width="11.7109375" bestFit="1" customWidth="1"/>
    <col min="4357" max="4357" width="12.5703125" bestFit="1" customWidth="1"/>
    <col min="4358" max="4358" width="11.5703125" bestFit="1" customWidth="1"/>
    <col min="4610" max="4610" width="51.140625" customWidth="1"/>
    <col min="4611" max="4611" width="21.140625" customWidth="1"/>
    <col min="4612" max="4612" width="11.7109375" bestFit="1" customWidth="1"/>
    <col min="4613" max="4613" width="12.5703125" bestFit="1" customWidth="1"/>
    <col min="4614" max="4614" width="11.5703125" bestFit="1" customWidth="1"/>
    <col min="4866" max="4866" width="51.140625" customWidth="1"/>
    <col min="4867" max="4867" width="21.140625" customWidth="1"/>
    <col min="4868" max="4868" width="11.7109375" bestFit="1" customWidth="1"/>
    <col min="4869" max="4869" width="12.5703125" bestFit="1" customWidth="1"/>
    <col min="4870" max="4870" width="11.5703125" bestFit="1" customWidth="1"/>
    <col min="5122" max="5122" width="51.140625" customWidth="1"/>
    <col min="5123" max="5123" width="21.140625" customWidth="1"/>
    <col min="5124" max="5124" width="11.7109375" bestFit="1" customWidth="1"/>
    <col min="5125" max="5125" width="12.5703125" bestFit="1" customWidth="1"/>
    <col min="5126" max="5126" width="11.5703125" bestFit="1" customWidth="1"/>
    <col min="5378" max="5378" width="51.140625" customWidth="1"/>
    <col min="5379" max="5379" width="21.140625" customWidth="1"/>
    <col min="5380" max="5380" width="11.7109375" bestFit="1" customWidth="1"/>
    <col min="5381" max="5381" width="12.5703125" bestFit="1" customWidth="1"/>
    <col min="5382" max="5382" width="11.5703125" bestFit="1" customWidth="1"/>
    <col min="5634" max="5634" width="51.140625" customWidth="1"/>
    <col min="5635" max="5635" width="21.140625" customWidth="1"/>
    <col min="5636" max="5636" width="11.7109375" bestFit="1" customWidth="1"/>
    <col min="5637" max="5637" width="12.5703125" bestFit="1" customWidth="1"/>
    <col min="5638" max="5638" width="11.5703125" bestFit="1" customWidth="1"/>
    <col min="5890" max="5890" width="51.140625" customWidth="1"/>
    <col min="5891" max="5891" width="21.140625" customWidth="1"/>
    <col min="5892" max="5892" width="11.7109375" bestFit="1" customWidth="1"/>
    <col min="5893" max="5893" width="12.5703125" bestFit="1" customWidth="1"/>
    <col min="5894" max="5894" width="11.5703125" bestFit="1" customWidth="1"/>
    <col min="6146" max="6146" width="51.140625" customWidth="1"/>
    <col min="6147" max="6147" width="21.140625" customWidth="1"/>
    <col min="6148" max="6148" width="11.7109375" bestFit="1" customWidth="1"/>
    <col min="6149" max="6149" width="12.5703125" bestFit="1" customWidth="1"/>
    <col min="6150" max="6150" width="11.5703125" bestFit="1" customWidth="1"/>
    <col min="6402" max="6402" width="51.140625" customWidth="1"/>
    <col min="6403" max="6403" width="21.140625" customWidth="1"/>
    <col min="6404" max="6404" width="11.7109375" bestFit="1" customWidth="1"/>
    <col min="6405" max="6405" width="12.5703125" bestFit="1" customWidth="1"/>
    <col min="6406" max="6406" width="11.5703125" bestFit="1" customWidth="1"/>
    <col min="6658" max="6658" width="51.140625" customWidth="1"/>
    <col min="6659" max="6659" width="21.140625" customWidth="1"/>
    <col min="6660" max="6660" width="11.7109375" bestFit="1" customWidth="1"/>
    <col min="6661" max="6661" width="12.5703125" bestFit="1" customWidth="1"/>
    <col min="6662" max="6662" width="11.5703125" bestFit="1" customWidth="1"/>
    <col min="6914" max="6914" width="51.140625" customWidth="1"/>
    <col min="6915" max="6915" width="21.140625" customWidth="1"/>
    <col min="6916" max="6916" width="11.7109375" bestFit="1" customWidth="1"/>
    <col min="6917" max="6917" width="12.5703125" bestFit="1" customWidth="1"/>
    <col min="6918" max="6918" width="11.5703125" bestFit="1" customWidth="1"/>
    <col min="7170" max="7170" width="51.140625" customWidth="1"/>
    <col min="7171" max="7171" width="21.140625" customWidth="1"/>
    <col min="7172" max="7172" width="11.7109375" bestFit="1" customWidth="1"/>
    <col min="7173" max="7173" width="12.5703125" bestFit="1" customWidth="1"/>
    <col min="7174" max="7174" width="11.5703125" bestFit="1" customWidth="1"/>
    <col min="7426" max="7426" width="51.140625" customWidth="1"/>
    <col min="7427" max="7427" width="21.140625" customWidth="1"/>
    <col min="7428" max="7428" width="11.7109375" bestFit="1" customWidth="1"/>
    <col min="7429" max="7429" width="12.5703125" bestFit="1" customWidth="1"/>
    <col min="7430" max="7430" width="11.5703125" bestFit="1" customWidth="1"/>
    <col min="7682" max="7682" width="51.140625" customWidth="1"/>
    <col min="7683" max="7683" width="21.140625" customWidth="1"/>
    <col min="7684" max="7684" width="11.7109375" bestFit="1" customWidth="1"/>
    <col min="7685" max="7685" width="12.5703125" bestFit="1" customWidth="1"/>
    <col min="7686" max="7686" width="11.5703125" bestFit="1" customWidth="1"/>
    <col min="7938" max="7938" width="51.140625" customWidth="1"/>
    <col min="7939" max="7939" width="21.140625" customWidth="1"/>
    <col min="7940" max="7940" width="11.7109375" bestFit="1" customWidth="1"/>
    <col min="7941" max="7941" width="12.5703125" bestFit="1" customWidth="1"/>
    <col min="7942" max="7942" width="11.5703125" bestFit="1" customWidth="1"/>
    <col min="8194" max="8194" width="51.140625" customWidth="1"/>
    <col min="8195" max="8195" width="21.140625" customWidth="1"/>
    <col min="8196" max="8196" width="11.7109375" bestFit="1" customWidth="1"/>
    <col min="8197" max="8197" width="12.5703125" bestFit="1" customWidth="1"/>
    <col min="8198" max="8198" width="11.5703125" bestFit="1" customWidth="1"/>
    <col min="8450" max="8450" width="51.140625" customWidth="1"/>
    <col min="8451" max="8451" width="21.140625" customWidth="1"/>
    <col min="8452" max="8452" width="11.7109375" bestFit="1" customWidth="1"/>
    <col min="8453" max="8453" width="12.5703125" bestFit="1" customWidth="1"/>
    <col min="8454" max="8454" width="11.5703125" bestFit="1" customWidth="1"/>
    <col min="8706" max="8706" width="51.140625" customWidth="1"/>
    <col min="8707" max="8707" width="21.140625" customWidth="1"/>
    <col min="8708" max="8708" width="11.7109375" bestFit="1" customWidth="1"/>
    <col min="8709" max="8709" width="12.5703125" bestFit="1" customWidth="1"/>
    <col min="8710" max="8710" width="11.5703125" bestFit="1" customWidth="1"/>
    <col min="8962" max="8962" width="51.140625" customWidth="1"/>
    <col min="8963" max="8963" width="21.140625" customWidth="1"/>
    <col min="8964" max="8964" width="11.7109375" bestFit="1" customWidth="1"/>
    <col min="8965" max="8965" width="12.5703125" bestFit="1" customWidth="1"/>
    <col min="8966" max="8966" width="11.5703125" bestFit="1" customWidth="1"/>
    <col min="9218" max="9218" width="51.140625" customWidth="1"/>
    <col min="9219" max="9219" width="21.140625" customWidth="1"/>
    <col min="9220" max="9220" width="11.7109375" bestFit="1" customWidth="1"/>
    <col min="9221" max="9221" width="12.5703125" bestFit="1" customWidth="1"/>
    <col min="9222" max="9222" width="11.5703125" bestFit="1" customWidth="1"/>
    <col min="9474" max="9474" width="51.140625" customWidth="1"/>
    <col min="9475" max="9475" width="21.140625" customWidth="1"/>
    <col min="9476" max="9476" width="11.7109375" bestFit="1" customWidth="1"/>
    <col min="9477" max="9477" width="12.5703125" bestFit="1" customWidth="1"/>
    <col min="9478" max="9478" width="11.5703125" bestFit="1" customWidth="1"/>
    <col min="9730" max="9730" width="51.140625" customWidth="1"/>
    <col min="9731" max="9731" width="21.140625" customWidth="1"/>
    <col min="9732" max="9732" width="11.7109375" bestFit="1" customWidth="1"/>
    <col min="9733" max="9733" width="12.5703125" bestFit="1" customWidth="1"/>
    <col min="9734" max="9734" width="11.5703125" bestFit="1" customWidth="1"/>
    <col min="9986" max="9986" width="51.140625" customWidth="1"/>
    <col min="9987" max="9987" width="21.140625" customWidth="1"/>
    <col min="9988" max="9988" width="11.7109375" bestFit="1" customWidth="1"/>
    <col min="9989" max="9989" width="12.5703125" bestFit="1" customWidth="1"/>
    <col min="9990" max="9990" width="11.5703125" bestFit="1" customWidth="1"/>
    <col min="10242" max="10242" width="51.140625" customWidth="1"/>
    <col min="10243" max="10243" width="21.140625" customWidth="1"/>
    <col min="10244" max="10244" width="11.7109375" bestFit="1" customWidth="1"/>
    <col min="10245" max="10245" width="12.5703125" bestFit="1" customWidth="1"/>
    <col min="10246" max="10246" width="11.5703125" bestFit="1" customWidth="1"/>
    <col min="10498" max="10498" width="51.140625" customWidth="1"/>
    <col min="10499" max="10499" width="21.140625" customWidth="1"/>
    <col min="10500" max="10500" width="11.7109375" bestFit="1" customWidth="1"/>
    <col min="10501" max="10501" width="12.5703125" bestFit="1" customWidth="1"/>
    <col min="10502" max="10502" width="11.5703125" bestFit="1" customWidth="1"/>
    <col min="10754" max="10754" width="51.140625" customWidth="1"/>
    <col min="10755" max="10755" width="21.140625" customWidth="1"/>
    <col min="10756" max="10756" width="11.7109375" bestFit="1" customWidth="1"/>
    <col min="10757" max="10757" width="12.5703125" bestFit="1" customWidth="1"/>
    <col min="10758" max="10758" width="11.5703125" bestFit="1" customWidth="1"/>
    <col min="11010" max="11010" width="51.140625" customWidth="1"/>
    <col min="11011" max="11011" width="21.140625" customWidth="1"/>
    <col min="11012" max="11012" width="11.7109375" bestFit="1" customWidth="1"/>
    <col min="11013" max="11013" width="12.5703125" bestFit="1" customWidth="1"/>
    <col min="11014" max="11014" width="11.5703125" bestFit="1" customWidth="1"/>
    <col min="11266" max="11266" width="51.140625" customWidth="1"/>
    <col min="11267" max="11267" width="21.140625" customWidth="1"/>
    <col min="11268" max="11268" width="11.7109375" bestFit="1" customWidth="1"/>
    <col min="11269" max="11269" width="12.5703125" bestFit="1" customWidth="1"/>
    <col min="11270" max="11270" width="11.5703125" bestFit="1" customWidth="1"/>
    <col min="11522" max="11522" width="51.140625" customWidth="1"/>
    <col min="11523" max="11523" width="21.140625" customWidth="1"/>
    <col min="11524" max="11524" width="11.7109375" bestFit="1" customWidth="1"/>
    <col min="11525" max="11525" width="12.5703125" bestFit="1" customWidth="1"/>
    <col min="11526" max="11526" width="11.5703125" bestFit="1" customWidth="1"/>
    <col min="11778" max="11778" width="51.140625" customWidth="1"/>
    <col min="11779" max="11779" width="21.140625" customWidth="1"/>
    <col min="11780" max="11780" width="11.7109375" bestFit="1" customWidth="1"/>
    <col min="11781" max="11781" width="12.5703125" bestFit="1" customWidth="1"/>
    <col min="11782" max="11782" width="11.5703125" bestFit="1" customWidth="1"/>
    <col min="12034" max="12034" width="51.140625" customWidth="1"/>
    <col min="12035" max="12035" width="21.140625" customWidth="1"/>
    <col min="12036" max="12036" width="11.7109375" bestFit="1" customWidth="1"/>
    <col min="12037" max="12037" width="12.5703125" bestFit="1" customWidth="1"/>
    <col min="12038" max="12038" width="11.5703125" bestFit="1" customWidth="1"/>
    <col min="12290" max="12290" width="51.140625" customWidth="1"/>
    <col min="12291" max="12291" width="21.140625" customWidth="1"/>
    <col min="12292" max="12292" width="11.7109375" bestFit="1" customWidth="1"/>
    <col min="12293" max="12293" width="12.5703125" bestFit="1" customWidth="1"/>
    <col min="12294" max="12294" width="11.5703125" bestFit="1" customWidth="1"/>
    <col min="12546" max="12546" width="51.140625" customWidth="1"/>
    <col min="12547" max="12547" width="21.140625" customWidth="1"/>
    <col min="12548" max="12548" width="11.7109375" bestFit="1" customWidth="1"/>
    <col min="12549" max="12549" width="12.5703125" bestFit="1" customWidth="1"/>
    <col min="12550" max="12550" width="11.5703125" bestFit="1" customWidth="1"/>
    <col min="12802" max="12802" width="51.140625" customWidth="1"/>
    <col min="12803" max="12803" width="21.140625" customWidth="1"/>
    <col min="12804" max="12804" width="11.7109375" bestFit="1" customWidth="1"/>
    <col min="12805" max="12805" width="12.5703125" bestFit="1" customWidth="1"/>
    <col min="12806" max="12806" width="11.5703125" bestFit="1" customWidth="1"/>
    <col min="13058" max="13058" width="51.140625" customWidth="1"/>
    <col min="13059" max="13059" width="21.140625" customWidth="1"/>
    <col min="13060" max="13060" width="11.7109375" bestFit="1" customWidth="1"/>
    <col min="13061" max="13061" width="12.5703125" bestFit="1" customWidth="1"/>
    <col min="13062" max="13062" width="11.5703125" bestFit="1" customWidth="1"/>
    <col min="13314" max="13314" width="51.140625" customWidth="1"/>
    <col min="13315" max="13315" width="21.140625" customWidth="1"/>
    <col min="13316" max="13316" width="11.7109375" bestFit="1" customWidth="1"/>
    <col min="13317" max="13317" width="12.5703125" bestFit="1" customWidth="1"/>
    <col min="13318" max="13318" width="11.5703125" bestFit="1" customWidth="1"/>
    <col min="13570" max="13570" width="51.140625" customWidth="1"/>
    <col min="13571" max="13571" width="21.140625" customWidth="1"/>
    <col min="13572" max="13572" width="11.7109375" bestFit="1" customWidth="1"/>
    <col min="13573" max="13573" width="12.5703125" bestFit="1" customWidth="1"/>
    <col min="13574" max="13574" width="11.5703125" bestFit="1" customWidth="1"/>
    <col min="13826" max="13826" width="51.140625" customWidth="1"/>
    <col min="13827" max="13827" width="21.140625" customWidth="1"/>
    <col min="13828" max="13828" width="11.7109375" bestFit="1" customWidth="1"/>
    <col min="13829" max="13829" width="12.5703125" bestFit="1" customWidth="1"/>
    <col min="13830" max="13830" width="11.5703125" bestFit="1" customWidth="1"/>
    <col min="14082" max="14082" width="51.140625" customWidth="1"/>
    <col min="14083" max="14083" width="21.140625" customWidth="1"/>
    <col min="14084" max="14084" width="11.7109375" bestFit="1" customWidth="1"/>
    <col min="14085" max="14085" width="12.5703125" bestFit="1" customWidth="1"/>
    <col min="14086" max="14086" width="11.5703125" bestFit="1" customWidth="1"/>
    <col min="14338" max="14338" width="51.140625" customWidth="1"/>
    <col min="14339" max="14339" width="21.140625" customWidth="1"/>
    <col min="14340" max="14340" width="11.7109375" bestFit="1" customWidth="1"/>
    <col min="14341" max="14341" width="12.5703125" bestFit="1" customWidth="1"/>
    <col min="14342" max="14342" width="11.5703125" bestFit="1" customWidth="1"/>
    <col min="14594" max="14594" width="51.140625" customWidth="1"/>
    <col min="14595" max="14595" width="21.140625" customWidth="1"/>
    <col min="14596" max="14596" width="11.7109375" bestFit="1" customWidth="1"/>
    <col min="14597" max="14597" width="12.5703125" bestFit="1" customWidth="1"/>
    <col min="14598" max="14598" width="11.5703125" bestFit="1" customWidth="1"/>
    <col min="14850" max="14850" width="51.140625" customWidth="1"/>
    <col min="14851" max="14851" width="21.140625" customWidth="1"/>
    <col min="14852" max="14852" width="11.7109375" bestFit="1" customWidth="1"/>
    <col min="14853" max="14853" width="12.5703125" bestFit="1" customWidth="1"/>
    <col min="14854" max="14854" width="11.5703125" bestFit="1" customWidth="1"/>
    <col min="15106" max="15106" width="51.140625" customWidth="1"/>
    <col min="15107" max="15107" width="21.140625" customWidth="1"/>
    <col min="15108" max="15108" width="11.7109375" bestFit="1" customWidth="1"/>
    <col min="15109" max="15109" width="12.5703125" bestFit="1" customWidth="1"/>
    <col min="15110" max="15110" width="11.5703125" bestFit="1" customWidth="1"/>
    <col min="15362" max="15362" width="51.140625" customWidth="1"/>
    <col min="15363" max="15363" width="21.140625" customWidth="1"/>
    <col min="15364" max="15364" width="11.7109375" bestFit="1" customWidth="1"/>
    <col min="15365" max="15365" width="12.5703125" bestFit="1" customWidth="1"/>
    <col min="15366" max="15366" width="11.5703125" bestFit="1" customWidth="1"/>
    <col min="15618" max="15618" width="51.140625" customWidth="1"/>
    <col min="15619" max="15619" width="21.140625" customWidth="1"/>
    <col min="15620" max="15620" width="11.7109375" bestFit="1" customWidth="1"/>
    <col min="15621" max="15621" width="12.5703125" bestFit="1" customWidth="1"/>
    <col min="15622" max="15622" width="11.5703125" bestFit="1" customWidth="1"/>
    <col min="15874" max="15874" width="51.140625" customWidth="1"/>
    <col min="15875" max="15875" width="21.140625" customWidth="1"/>
    <col min="15876" max="15876" width="11.7109375" bestFit="1" customWidth="1"/>
    <col min="15877" max="15877" width="12.5703125" bestFit="1" customWidth="1"/>
    <col min="15878" max="15878" width="11.5703125" bestFit="1" customWidth="1"/>
    <col min="16130" max="16130" width="51.140625" customWidth="1"/>
    <col min="16131" max="16131" width="21.140625" customWidth="1"/>
    <col min="16132" max="16132" width="11.7109375" bestFit="1" customWidth="1"/>
    <col min="16133" max="16133" width="12.5703125" bestFit="1" customWidth="1"/>
    <col min="16134" max="16134" width="11.5703125" bestFit="1" customWidth="1"/>
  </cols>
  <sheetData>
    <row r="1" spans="2:3" hidden="1" x14ac:dyDescent="0.25"/>
    <row r="2" spans="2:3" hidden="1" x14ac:dyDescent="0.25">
      <c r="B2" s="155" t="s">
        <v>26</v>
      </c>
      <c r="C2" s="155"/>
    </row>
    <row r="3" spans="2:3" hidden="1" x14ac:dyDescent="0.25">
      <c r="B3" s="155" t="s">
        <v>27</v>
      </c>
      <c r="C3" s="155"/>
    </row>
    <row r="4" spans="2:3" hidden="1" x14ac:dyDescent="0.25">
      <c r="B4" s="87"/>
    </row>
    <row r="5" spans="2:3" hidden="1" x14ac:dyDescent="0.25">
      <c r="B5" s="87"/>
    </row>
    <row r="6" spans="2:3" hidden="1" x14ac:dyDescent="0.25"/>
    <row r="7" spans="2:3" hidden="1" x14ac:dyDescent="0.25"/>
    <row r="8" spans="2:3" hidden="1" x14ac:dyDescent="0.25"/>
    <row r="9" spans="2:3" hidden="1" x14ac:dyDescent="0.25"/>
    <row r="10" spans="2:3" hidden="1" x14ac:dyDescent="0.25">
      <c r="B10" s="88" t="s">
        <v>28</v>
      </c>
      <c r="C10" s="89"/>
    </row>
    <row r="11" spans="2:3" hidden="1" x14ac:dyDescent="0.25">
      <c r="B11" s="90" t="s">
        <v>29</v>
      </c>
      <c r="C11" s="91"/>
    </row>
    <row r="12" spans="2:3" hidden="1" x14ac:dyDescent="0.25">
      <c r="B12" s="90" t="s">
        <v>30</v>
      </c>
      <c r="C12" s="91"/>
    </row>
    <row r="13" spans="2:3" hidden="1" x14ac:dyDescent="0.25">
      <c r="B13" s="90" t="s">
        <v>31</v>
      </c>
      <c r="C13" s="91"/>
    </row>
    <row r="14" spans="2:3" hidden="1" x14ac:dyDescent="0.25">
      <c r="B14" s="92" t="s">
        <v>32</v>
      </c>
      <c r="C14" s="91"/>
    </row>
    <row r="15" spans="2:3" hidden="1" x14ac:dyDescent="0.25">
      <c r="B15" s="90" t="s">
        <v>33</v>
      </c>
      <c r="C15" s="91"/>
    </row>
    <row r="16" spans="2:3" hidden="1" x14ac:dyDescent="0.25"/>
    <row r="17" spans="2:3" hidden="1" x14ac:dyDescent="0.25"/>
    <row r="18" spans="2:3" hidden="1" x14ac:dyDescent="0.25">
      <c r="B18" s="88" t="s">
        <v>34</v>
      </c>
      <c r="C18" s="89"/>
    </row>
    <row r="19" spans="2:3" hidden="1" x14ac:dyDescent="0.25">
      <c r="B19" s="90" t="s">
        <v>35</v>
      </c>
      <c r="C19" s="91"/>
    </row>
    <row r="20" spans="2:3" hidden="1" x14ac:dyDescent="0.25">
      <c r="B20" s="90" t="s">
        <v>31</v>
      </c>
      <c r="C20" s="91"/>
    </row>
    <row r="21" spans="2:3" hidden="1" x14ac:dyDescent="0.25">
      <c r="B21" s="92"/>
      <c r="C21" s="91"/>
    </row>
    <row r="22" spans="2:3" ht="15.75" hidden="1" thickBot="1" x14ac:dyDescent="0.3">
      <c r="B22" s="93" t="s">
        <v>33</v>
      </c>
      <c r="C22" s="94"/>
    </row>
    <row r="23" spans="2:3" hidden="1" x14ac:dyDescent="0.25">
      <c r="B23" s="95" t="s">
        <v>36</v>
      </c>
    </row>
    <row r="24" spans="2:3" hidden="1" x14ac:dyDescent="0.25"/>
    <row r="25" spans="2:3" hidden="1" x14ac:dyDescent="0.25">
      <c r="B25" s="88" t="s">
        <v>37</v>
      </c>
      <c r="C25" s="89"/>
    </row>
    <row r="26" spans="2:3" hidden="1" x14ac:dyDescent="0.25">
      <c r="B26" s="90" t="s">
        <v>29</v>
      </c>
      <c r="C26" s="91"/>
    </row>
    <row r="27" spans="2:3" hidden="1" x14ac:dyDescent="0.25">
      <c r="B27" s="90" t="s">
        <v>38</v>
      </c>
      <c r="C27" s="91"/>
    </row>
    <row r="28" spans="2:3" hidden="1" x14ac:dyDescent="0.25">
      <c r="B28" s="90" t="s">
        <v>39</v>
      </c>
      <c r="C28" s="91"/>
    </row>
    <row r="29" spans="2:3" hidden="1" x14ac:dyDescent="0.25">
      <c r="B29" s="90" t="s">
        <v>40</v>
      </c>
      <c r="C29" s="91"/>
    </row>
    <row r="30" spans="2:3" ht="15.75" hidden="1" thickBot="1" x14ac:dyDescent="0.3">
      <c r="B30" s="93" t="s">
        <v>33</v>
      </c>
      <c r="C30" s="94"/>
    </row>
    <row r="31" spans="2:3" hidden="1" x14ac:dyDescent="0.25"/>
    <row r="32" spans="2:3" hidden="1" x14ac:dyDescent="0.25"/>
    <row r="33" spans="2:5" hidden="1" x14ac:dyDescent="0.25">
      <c r="B33" s="156" t="s">
        <v>41</v>
      </c>
      <c r="C33" s="157"/>
    </row>
    <row r="34" spans="2:5" hidden="1" x14ac:dyDescent="0.25">
      <c r="B34" s="90" t="s">
        <v>42</v>
      </c>
      <c r="C34" s="91"/>
    </row>
    <row r="35" spans="2:5" hidden="1" x14ac:dyDescent="0.25">
      <c r="B35" s="90" t="s">
        <v>43</v>
      </c>
      <c r="C35" s="91"/>
    </row>
    <row r="36" spans="2:5" hidden="1" x14ac:dyDescent="0.25">
      <c r="B36" s="90" t="s">
        <v>39</v>
      </c>
      <c r="C36" s="91"/>
    </row>
    <row r="37" spans="2:5" ht="15.75" hidden="1" thickBot="1" x14ac:dyDescent="0.3">
      <c r="B37" s="93" t="s">
        <v>33</v>
      </c>
      <c r="C37" s="94"/>
    </row>
    <row r="38" spans="2:5" hidden="1" x14ac:dyDescent="0.25"/>
    <row r="39" spans="2:5" hidden="1" x14ac:dyDescent="0.25">
      <c r="B39" t="s">
        <v>44</v>
      </c>
    </row>
    <row r="40" spans="2:5" hidden="1" x14ac:dyDescent="0.25">
      <c r="B40" t="s">
        <v>45</v>
      </c>
    </row>
    <row r="41" spans="2:5" hidden="1" x14ac:dyDescent="0.25"/>
    <row r="42" spans="2:5" hidden="1" x14ac:dyDescent="0.25"/>
    <row r="43" spans="2:5" ht="19.5" x14ac:dyDescent="0.3">
      <c r="B43" s="143" t="s">
        <v>20</v>
      </c>
      <c r="C43" s="143"/>
    </row>
    <row r="44" spans="2:5" x14ac:dyDescent="0.25">
      <c r="B44" s="2"/>
      <c r="C44" s="2"/>
    </row>
    <row r="45" spans="2:5" ht="15.75" thickBot="1" x14ac:dyDescent="0.3">
      <c r="B45" s="2"/>
      <c r="C45" s="2"/>
    </row>
    <row r="46" spans="2:5" ht="23.25" customHeight="1" x14ac:dyDescent="0.25">
      <c r="B46" s="147" t="s">
        <v>64</v>
      </c>
      <c r="C46" s="148"/>
    </row>
    <row r="47" spans="2:5" ht="24" customHeight="1" x14ac:dyDescent="0.25">
      <c r="B47" s="47" t="s">
        <v>24</v>
      </c>
      <c r="C47" s="26">
        <f>+[20]RECAUDACION!P17</f>
        <v>5173.43</v>
      </c>
      <c r="E47" s="8"/>
    </row>
    <row r="48" spans="2:5" ht="24" customHeight="1" x14ac:dyDescent="0.25">
      <c r="B48" s="4" t="s">
        <v>2</v>
      </c>
      <c r="C48" s="27">
        <f>+[20]RECAUDACION!R17</f>
        <v>3872.31</v>
      </c>
      <c r="E48" s="8"/>
    </row>
    <row r="49" spans="1:5" ht="24" customHeight="1" x14ac:dyDescent="0.25">
      <c r="B49" s="4" t="s">
        <v>3</v>
      </c>
      <c r="C49" s="27">
        <f>+[20]RECAUDACION!T17</f>
        <v>1875.3600000000001</v>
      </c>
      <c r="E49" s="8"/>
    </row>
    <row r="50" spans="1:5" ht="24" customHeight="1" x14ac:dyDescent="0.25">
      <c r="B50" s="4" t="s">
        <v>4</v>
      </c>
      <c r="C50" s="27">
        <f>+[20]RECAUDACION!V17</f>
        <v>12145.150000000001</v>
      </c>
      <c r="E50" s="8"/>
    </row>
    <row r="51" spans="1:5" ht="24" customHeight="1" x14ac:dyDescent="0.25">
      <c r="B51" s="4" t="s">
        <v>5</v>
      </c>
      <c r="C51" s="180">
        <f>+[20]RECAUDACION!X17</f>
        <v>4283.28</v>
      </c>
    </row>
    <row r="52" spans="1:5" ht="24" customHeight="1" x14ac:dyDescent="0.25">
      <c r="B52" s="4" t="s">
        <v>6</v>
      </c>
      <c r="C52" s="180">
        <f>+[20]RECAUDACION!Z17</f>
        <v>2966.2200000000003</v>
      </c>
    </row>
    <row r="53" spans="1:5" ht="24" customHeight="1" x14ac:dyDescent="0.25">
      <c r="B53" s="4" t="s">
        <v>7</v>
      </c>
      <c r="C53" s="180">
        <f>+[20]RECAUDACION!AB17</f>
        <v>424.02000000000004</v>
      </c>
    </row>
    <row r="54" spans="1:5" ht="24" customHeight="1" x14ac:dyDescent="0.25">
      <c r="B54" s="10" t="s">
        <v>8</v>
      </c>
      <c r="C54" s="181">
        <f>[20]RECAUDACION!AD19</f>
        <v>3647.67</v>
      </c>
    </row>
    <row r="55" spans="1:5" ht="24" customHeight="1" thickBot="1" x14ac:dyDescent="0.3">
      <c r="B55" s="14"/>
      <c r="C55" s="182"/>
    </row>
    <row r="56" spans="1:5" ht="21.75" customHeight="1" thickBot="1" x14ac:dyDescent="0.3">
      <c r="B56" s="16" t="s">
        <v>9</v>
      </c>
      <c r="C56" s="169">
        <f>+C54</f>
        <v>3647.67</v>
      </c>
    </row>
    <row r="57" spans="1:5" ht="17.25" customHeight="1" thickBot="1" x14ac:dyDescent="0.3">
      <c r="A57" s="33"/>
      <c r="B57" s="183"/>
      <c r="C57" s="2"/>
    </row>
    <row r="58" spans="1:5" ht="18.75" thickBot="1" x14ac:dyDescent="0.3">
      <c r="B58" s="158" t="s">
        <v>10</v>
      </c>
      <c r="C58" s="159"/>
    </row>
    <row r="59" spans="1:5" ht="21.75" customHeight="1" x14ac:dyDescent="0.25">
      <c r="B59" s="110" t="s">
        <v>13</v>
      </c>
      <c r="C59" s="184">
        <f>+C52-C51</f>
        <v>-1317.0599999999995</v>
      </c>
    </row>
    <row r="60" spans="1:5" ht="21.75" customHeight="1" x14ac:dyDescent="0.25">
      <c r="B60" s="110" t="s">
        <v>14</v>
      </c>
      <c r="C60" s="184">
        <f>+C53-C52</f>
        <v>-2542.2000000000003</v>
      </c>
    </row>
    <row r="61" spans="1:5" ht="18.75" customHeight="1" x14ac:dyDescent="0.25">
      <c r="B61" s="110" t="s">
        <v>15</v>
      </c>
      <c r="C61" s="185">
        <f>+C54-C53</f>
        <v>3223.65</v>
      </c>
    </row>
    <row r="62" spans="1:5" ht="19.5" customHeight="1" x14ac:dyDescent="0.25">
      <c r="B62" s="21" t="s">
        <v>16</v>
      </c>
      <c r="C62" s="186">
        <f>+(C59+C60+C61)/3</f>
        <v>-211.86999999999989</v>
      </c>
    </row>
    <row r="63" spans="1:5" ht="18" customHeight="1" x14ac:dyDescent="0.25">
      <c r="B63" s="18" t="s">
        <v>17</v>
      </c>
      <c r="C63" s="19">
        <f>+C54</f>
        <v>3647.67</v>
      </c>
    </row>
    <row r="64" spans="1:5" ht="22.5" customHeight="1" thickBot="1" x14ac:dyDescent="0.3">
      <c r="B64" s="18" t="s">
        <v>18</v>
      </c>
      <c r="C64" s="184">
        <f>+C63+C62</f>
        <v>3435.8</v>
      </c>
    </row>
    <row r="65" spans="2:5" ht="20.25" customHeight="1" thickBot="1" x14ac:dyDescent="0.3">
      <c r="B65" s="24" t="s">
        <v>19</v>
      </c>
      <c r="C65" s="187">
        <v>500</v>
      </c>
      <c r="D65" s="66"/>
      <c r="E65" s="67"/>
    </row>
    <row r="66" spans="2:5" x14ac:dyDescent="0.25">
      <c r="B66" s="2"/>
      <c r="C66" s="2"/>
    </row>
    <row r="67" spans="2:5" x14ac:dyDescent="0.25">
      <c r="B67" s="2"/>
      <c r="C67" s="2"/>
    </row>
    <row r="68" spans="2:5" x14ac:dyDescent="0.25">
      <c r="B68" s="2"/>
      <c r="C68" s="2"/>
    </row>
    <row r="69" spans="2:5" x14ac:dyDescent="0.25">
      <c r="B69" s="2"/>
      <c r="C69" s="2"/>
    </row>
    <row r="70" spans="2:5" x14ac:dyDescent="0.25">
      <c r="B70" s="2"/>
      <c r="C70" s="2"/>
    </row>
    <row r="71" spans="2:5" x14ac:dyDescent="0.25">
      <c r="B71" s="2"/>
      <c r="C71" s="2"/>
    </row>
    <row r="72" spans="2:5" x14ac:dyDescent="0.25">
      <c r="B72" s="2"/>
      <c r="C72" s="2"/>
    </row>
    <row r="73" spans="2:5" x14ac:dyDescent="0.25">
      <c r="B73" s="2"/>
      <c r="C73" s="2"/>
    </row>
    <row r="74" spans="2:5" x14ac:dyDescent="0.25">
      <c r="B74" s="2"/>
      <c r="C74" s="2"/>
    </row>
    <row r="75" spans="2:5" x14ac:dyDescent="0.25">
      <c r="B75" s="2"/>
      <c r="C75" s="2"/>
    </row>
    <row r="76" spans="2:5" x14ac:dyDescent="0.25">
      <c r="B76" s="2"/>
      <c r="C76" s="2"/>
    </row>
    <row r="77" spans="2:5" x14ac:dyDescent="0.25">
      <c r="B77" s="2"/>
      <c r="C77" s="2"/>
    </row>
    <row r="78" spans="2:5" x14ac:dyDescent="0.25">
      <c r="B78" s="2"/>
      <c r="C78" s="2"/>
    </row>
    <row r="79" spans="2:5" x14ac:dyDescent="0.25">
      <c r="B79" s="2"/>
      <c r="C79" s="2"/>
    </row>
    <row r="80" spans="2:5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</row>
    <row r="111" spans="2:3" x14ac:dyDescent="0.25">
      <c r="B111" s="2"/>
    </row>
    <row r="112" spans="2:3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</sheetData>
  <mergeCells count="6">
    <mergeCell ref="B2:C2"/>
    <mergeCell ref="B3:C3"/>
    <mergeCell ref="B33:C33"/>
    <mergeCell ref="B43:C43"/>
    <mergeCell ref="B46:C46"/>
    <mergeCell ref="B58:C5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8"/>
  <sheetViews>
    <sheetView topLeftCell="A43" workbookViewId="0">
      <selection activeCell="B46" sqref="B46:C46"/>
    </sheetView>
  </sheetViews>
  <sheetFormatPr baseColWidth="10" defaultRowHeight="15" x14ac:dyDescent="0.25"/>
  <cols>
    <col min="1" max="1" width="14.7109375" style="2" customWidth="1"/>
    <col min="2" max="2" width="49.28515625" customWidth="1"/>
    <col min="3" max="3" width="24.85546875" customWidth="1"/>
    <col min="4" max="4" width="11.7109375" style="2" bestFit="1" customWidth="1"/>
    <col min="5" max="5" width="12.5703125" style="2" bestFit="1" customWidth="1"/>
    <col min="6" max="6" width="11.5703125" style="2" bestFit="1" customWidth="1"/>
    <col min="7" max="45" width="11.42578125" style="2"/>
    <col min="257" max="257" width="14.7109375" customWidth="1"/>
    <col min="258" max="258" width="49.28515625" customWidth="1"/>
    <col min="259" max="259" width="24.85546875" customWidth="1"/>
    <col min="260" max="260" width="11.7109375" bestFit="1" customWidth="1"/>
    <col min="261" max="261" width="12.5703125" bestFit="1" customWidth="1"/>
    <col min="262" max="262" width="11.5703125" bestFit="1" customWidth="1"/>
    <col min="513" max="513" width="14.7109375" customWidth="1"/>
    <col min="514" max="514" width="49.28515625" customWidth="1"/>
    <col min="515" max="515" width="24.85546875" customWidth="1"/>
    <col min="516" max="516" width="11.7109375" bestFit="1" customWidth="1"/>
    <col min="517" max="517" width="12.5703125" bestFit="1" customWidth="1"/>
    <col min="518" max="518" width="11.5703125" bestFit="1" customWidth="1"/>
    <col min="769" max="769" width="14.7109375" customWidth="1"/>
    <col min="770" max="770" width="49.28515625" customWidth="1"/>
    <col min="771" max="771" width="24.85546875" customWidth="1"/>
    <col min="772" max="772" width="11.7109375" bestFit="1" customWidth="1"/>
    <col min="773" max="773" width="12.5703125" bestFit="1" customWidth="1"/>
    <col min="774" max="774" width="11.5703125" bestFit="1" customWidth="1"/>
    <col min="1025" max="1025" width="14.7109375" customWidth="1"/>
    <col min="1026" max="1026" width="49.28515625" customWidth="1"/>
    <col min="1027" max="1027" width="24.85546875" customWidth="1"/>
    <col min="1028" max="1028" width="11.7109375" bestFit="1" customWidth="1"/>
    <col min="1029" max="1029" width="12.5703125" bestFit="1" customWidth="1"/>
    <col min="1030" max="1030" width="11.5703125" bestFit="1" customWidth="1"/>
    <col min="1281" max="1281" width="14.7109375" customWidth="1"/>
    <col min="1282" max="1282" width="49.28515625" customWidth="1"/>
    <col min="1283" max="1283" width="24.85546875" customWidth="1"/>
    <col min="1284" max="1284" width="11.7109375" bestFit="1" customWidth="1"/>
    <col min="1285" max="1285" width="12.5703125" bestFit="1" customWidth="1"/>
    <col min="1286" max="1286" width="11.5703125" bestFit="1" customWidth="1"/>
    <col min="1537" max="1537" width="14.7109375" customWidth="1"/>
    <col min="1538" max="1538" width="49.28515625" customWidth="1"/>
    <col min="1539" max="1539" width="24.85546875" customWidth="1"/>
    <col min="1540" max="1540" width="11.7109375" bestFit="1" customWidth="1"/>
    <col min="1541" max="1541" width="12.5703125" bestFit="1" customWidth="1"/>
    <col min="1542" max="1542" width="11.5703125" bestFit="1" customWidth="1"/>
    <col min="1793" max="1793" width="14.7109375" customWidth="1"/>
    <col min="1794" max="1794" width="49.28515625" customWidth="1"/>
    <col min="1795" max="1795" width="24.85546875" customWidth="1"/>
    <col min="1796" max="1796" width="11.7109375" bestFit="1" customWidth="1"/>
    <col min="1797" max="1797" width="12.5703125" bestFit="1" customWidth="1"/>
    <col min="1798" max="1798" width="11.5703125" bestFit="1" customWidth="1"/>
    <col min="2049" max="2049" width="14.7109375" customWidth="1"/>
    <col min="2050" max="2050" width="49.28515625" customWidth="1"/>
    <col min="2051" max="2051" width="24.85546875" customWidth="1"/>
    <col min="2052" max="2052" width="11.7109375" bestFit="1" customWidth="1"/>
    <col min="2053" max="2053" width="12.5703125" bestFit="1" customWidth="1"/>
    <col min="2054" max="2054" width="11.5703125" bestFit="1" customWidth="1"/>
    <col min="2305" max="2305" width="14.7109375" customWidth="1"/>
    <col min="2306" max="2306" width="49.28515625" customWidth="1"/>
    <col min="2307" max="2307" width="24.85546875" customWidth="1"/>
    <col min="2308" max="2308" width="11.7109375" bestFit="1" customWidth="1"/>
    <col min="2309" max="2309" width="12.5703125" bestFit="1" customWidth="1"/>
    <col min="2310" max="2310" width="11.5703125" bestFit="1" customWidth="1"/>
    <col min="2561" max="2561" width="14.7109375" customWidth="1"/>
    <col min="2562" max="2562" width="49.28515625" customWidth="1"/>
    <col min="2563" max="2563" width="24.85546875" customWidth="1"/>
    <col min="2564" max="2564" width="11.7109375" bestFit="1" customWidth="1"/>
    <col min="2565" max="2565" width="12.5703125" bestFit="1" customWidth="1"/>
    <col min="2566" max="2566" width="11.5703125" bestFit="1" customWidth="1"/>
    <col min="2817" max="2817" width="14.7109375" customWidth="1"/>
    <col min="2818" max="2818" width="49.28515625" customWidth="1"/>
    <col min="2819" max="2819" width="24.85546875" customWidth="1"/>
    <col min="2820" max="2820" width="11.7109375" bestFit="1" customWidth="1"/>
    <col min="2821" max="2821" width="12.5703125" bestFit="1" customWidth="1"/>
    <col min="2822" max="2822" width="11.5703125" bestFit="1" customWidth="1"/>
    <col min="3073" max="3073" width="14.7109375" customWidth="1"/>
    <col min="3074" max="3074" width="49.28515625" customWidth="1"/>
    <col min="3075" max="3075" width="24.85546875" customWidth="1"/>
    <col min="3076" max="3076" width="11.7109375" bestFit="1" customWidth="1"/>
    <col min="3077" max="3077" width="12.5703125" bestFit="1" customWidth="1"/>
    <col min="3078" max="3078" width="11.5703125" bestFit="1" customWidth="1"/>
    <col min="3329" max="3329" width="14.7109375" customWidth="1"/>
    <col min="3330" max="3330" width="49.28515625" customWidth="1"/>
    <col min="3331" max="3331" width="24.85546875" customWidth="1"/>
    <col min="3332" max="3332" width="11.7109375" bestFit="1" customWidth="1"/>
    <col min="3333" max="3333" width="12.5703125" bestFit="1" customWidth="1"/>
    <col min="3334" max="3334" width="11.5703125" bestFit="1" customWidth="1"/>
    <col min="3585" max="3585" width="14.7109375" customWidth="1"/>
    <col min="3586" max="3586" width="49.28515625" customWidth="1"/>
    <col min="3587" max="3587" width="24.85546875" customWidth="1"/>
    <col min="3588" max="3588" width="11.7109375" bestFit="1" customWidth="1"/>
    <col min="3589" max="3589" width="12.5703125" bestFit="1" customWidth="1"/>
    <col min="3590" max="3590" width="11.5703125" bestFit="1" customWidth="1"/>
    <col min="3841" max="3841" width="14.7109375" customWidth="1"/>
    <col min="3842" max="3842" width="49.28515625" customWidth="1"/>
    <col min="3843" max="3843" width="24.85546875" customWidth="1"/>
    <col min="3844" max="3844" width="11.7109375" bestFit="1" customWidth="1"/>
    <col min="3845" max="3845" width="12.5703125" bestFit="1" customWidth="1"/>
    <col min="3846" max="3846" width="11.5703125" bestFit="1" customWidth="1"/>
    <col min="4097" max="4097" width="14.7109375" customWidth="1"/>
    <col min="4098" max="4098" width="49.28515625" customWidth="1"/>
    <col min="4099" max="4099" width="24.85546875" customWidth="1"/>
    <col min="4100" max="4100" width="11.7109375" bestFit="1" customWidth="1"/>
    <col min="4101" max="4101" width="12.5703125" bestFit="1" customWidth="1"/>
    <col min="4102" max="4102" width="11.5703125" bestFit="1" customWidth="1"/>
    <col min="4353" max="4353" width="14.7109375" customWidth="1"/>
    <col min="4354" max="4354" width="49.28515625" customWidth="1"/>
    <col min="4355" max="4355" width="24.85546875" customWidth="1"/>
    <col min="4356" max="4356" width="11.7109375" bestFit="1" customWidth="1"/>
    <col min="4357" max="4357" width="12.5703125" bestFit="1" customWidth="1"/>
    <col min="4358" max="4358" width="11.5703125" bestFit="1" customWidth="1"/>
    <col min="4609" max="4609" width="14.7109375" customWidth="1"/>
    <col min="4610" max="4610" width="49.28515625" customWidth="1"/>
    <col min="4611" max="4611" width="24.85546875" customWidth="1"/>
    <col min="4612" max="4612" width="11.7109375" bestFit="1" customWidth="1"/>
    <col min="4613" max="4613" width="12.5703125" bestFit="1" customWidth="1"/>
    <col min="4614" max="4614" width="11.5703125" bestFit="1" customWidth="1"/>
    <col min="4865" max="4865" width="14.7109375" customWidth="1"/>
    <col min="4866" max="4866" width="49.28515625" customWidth="1"/>
    <col min="4867" max="4867" width="24.85546875" customWidth="1"/>
    <col min="4868" max="4868" width="11.7109375" bestFit="1" customWidth="1"/>
    <col min="4869" max="4869" width="12.5703125" bestFit="1" customWidth="1"/>
    <col min="4870" max="4870" width="11.5703125" bestFit="1" customWidth="1"/>
    <col min="5121" max="5121" width="14.7109375" customWidth="1"/>
    <col min="5122" max="5122" width="49.28515625" customWidth="1"/>
    <col min="5123" max="5123" width="24.85546875" customWidth="1"/>
    <col min="5124" max="5124" width="11.7109375" bestFit="1" customWidth="1"/>
    <col min="5125" max="5125" width="12.5703125" bestFit="1" customWidth="1"/>
    <col min="5126" max="5126" width="11.5703125" bestFit="1" customWidth="1"/>
    <col min="5377" max="5377" width="14.7109375" customWidth="1"/>
    <col min="5378" max="5378" width="49.28515625" customWidth="1"/>
    <col min="5379" max="5379" width="24.85546875" customWidth="1"/>
    <col min="5380" max="5380" width="11.7109375" bestFit="1" customWidth="1"/>
    <col min="5381" max="5381" width="12.5703125" bestFit="1" customWidth="1"/>
    <col min="5382" max="5382" width="11.5703125" bestFit="1" customWidth="1"/>
    <col min="5633" max="5633" width="14.7109375" customWidth="1"/>
    <col min="5634" max="5634" width="49.28515625" customWidth="1"/>
    <col min="5635" max="5635" width="24.85546875" customWidth="1"/>
    <col min="5636" max="5636" width="11.7109375" bestFit="1" customWidth="1"/>
    <col min="5637" max="5637" width="12.5703125" bestFit="1" customWidth="1"/>
    <col min="5638" max="5638" width="11.5703125" bestFit="1" customWidth="1"/>
    <col min="5889" max="5889" width="14.7109375" customWidth="1"/>
    <col min="5890" max="5890" width="49.28515625" customWidth="1"/>
    <col min="5891" max="5891" width="24.85546875" customWidth="1"/>
    <col min="5892" max="5892" width="11.7109375" bestFit="1" customWidth="1"/>
    <col min="5893" max="5893" width="12.5703125" bestFit="1" customWidth="1"/>
    <col min="5894" max="5894" width="11.5703125" bestFit="1" customWidth="1"/>
    <col min="6145" max="6145" width="14.7109375" customWidth="1"/>
    <col min="6146" max="6146" width="49.28515625" customWidth="1"/>
    <col min="6147" max="6147" width="24.85546875" customWidth="1"/>
    <col min="6148" max="6148" width="11.7109375" bestFit="1" customWidth="1"/>
    <col min="6149" max="6149" width="12.5703125" bestFit="1" customWidth="1"/>
    <col min="6150" max="6150" width="11.5703125" bestFit="1" customWidth="1"/>
    <col min="6401" max="6401" width="14.7109375" customWidth="1"/>
    <col min="6402" max="6402" width="49.28515625" customWidth="1"/>
    <col min="6403" max="6403" width="24.85546875" customWidth="1"/>
    <col min="6404" max="6404" width="11.7109375" bestFit="1" customWidth="1"/>
    <col min="6405" max="6405" width="12.5703125" bestFit="1" customWidth="1"/>
    <col min="6406" max="6406" width="11.5703125" bestFit="1" customWidth="1"/>
    <col min="6657" max="6657" width="14.7109375" customWidth="1"/>
    <col min="6658" max="6658" width="49.28515625" customWidth="1"/>
    <col min="6659" max="6659" width="24.85546875" customWidth="1"/>
    <col min="6660" max="6660" width="11.7109375" bestFit="1" customWidth="1"/>
    <col min="6661" max="6661" width="12.5703125" bestFit="1" customWidth="1"/>
    <col min="6662" max="6662" width="11.5703125" bestFit="1" customWidth="1"/>
    <col min="6913" max="6913" width="14.7109375" customWidth="1"/>
    <col min="6914" max="6914" width="49.28515625" customWidth="1"/>
    <col min="6915" max="6915" width="24.85546875" customWidth="1"/>
    <col min="6916" max="6916" width="11.7109375" bestFit="1" customWidth="1"/>
    <col min="6917" max="6917" width="12.5703125" bestFit="1" customWidth="1"/>
    <col min="6918" max="6918" width="11.5703125" bestFit="1" customWidth="1"/>
    <col min="7169" max="7169" width="14.7109375" customWidth="1"/>
    <col min="7170" max="7170" width="49.28515625" customWidth="1"/>
    <col min="7171" max="7171" width="24.85546875" customWidth="1"/>
    <col min="7172" max="7172" width="11.7109375" bestFit="1" customWidth="1"/>
    <col min="7173" max="7173" width="12.5703125" bestFit="1" customWidth="1"/>
    <col min="7174" max="7174" width="11.5703125" bestFit="1" customWidth="1"/>
    <col min="7425" max="7425" width="14.7109375" customWidth="1"/>
    <col min="7426" max="7426" width="49.28515625" customWidth="1"/>
    <col min="7427" max="7427" width="24.85546875" customWidth="1"/>
    <col min="7428" max="7428" width="11.7109375" bestFit="1" customWidth="1"/>
    <col min="7429" max="7429" width="12.5703125" bestFit="1" customWidth="1"/>
    <col min="7430" max="7430" width="11.5703125" bestFit="1" customWidth="1"/>
    <col min="7681" max="7681" width="14.7109375" customWidth="1"/>
    <col min="7682" max="7682" width="49.28515625" customWidth="1"/>
    <col min="7683" max="7683" width="24.85546875" customWidth="1"/>
    <col min="7684" max="7684" width="11.7109375" bestFit="1" customWidth="1"/>
    <col min="7685" max="7685" width="12.5703125" bestFit="1" customWidth="1"/>
    <col min="7686" max="7686" width="11.5703125" bestFit="1" customWidth="1"/>
    <col min="7937" max="7937" width="14.7109375" customWidth="1"/>
    <col min="7938" max="7938" width="49.28515625" customWidth="1"/>
    <col min="7939" max="7939" width="24.85546875" customWidth="1"/>
    <col min="7940" max="7940" width="11.7109375" bestFit="1" customWidth="1"/>
    <col min="7941" max="7941" width="12.5703125" bestFit="1" customWidth="1"/>
    <col min="7942" max="7942" width="11.5703125" bestFit="1" customWidth="1"/>
    <col min="8193" max="8193" width="14.7109375" customWidth="1"/>
    <col min="8194" max="8194" width="49.28515625" customWidth="1"/>
    <col min="8195" max="8195" width="24.85546875" customWidth="1"/>
    <col min="8196" max="8196" width="11.7109375" bestFit="1" customWidth="1"/>
    <col min="8197" max="8197" width="12.5703125" bestFit="1" customWidth="1"/>
    <col min="8198" max="8198" width="11.5703125" bestFit="1" customWidth="1"/>
    <col min="8449" max="8449" width="14.7109375" customWidth="1"/>
    <col min="8450" max="8450" width="49.28515625" customWidth="1"/>
    <col min="8451" max="8451" width="24.85546875" customWidth="1"/>
    <col min="8452" max="8452" width="11.7109375" bestFit="1" customWidth="1"/>
    <col min="8453" max="8453" width="12.5703125" bestFit="1" customWidth="1"/>
    <col min="8454" max="8454" width="11.5703125" bestFit="1" customWidth="1"/>
    <col min="8705" max="8705" width="14.7109375" customWidth="1"/>
    <col min="8706" max="8706" width="49.28515625" customWidth="1"/>
    <col min="8707" max="8707" width="24.85546875" customWidth="1"/>
    <col min="8708" max="8708" width="11.7109375" bestFit="1" customWidth="1"/>
    <col min="8709" max="8709" width="12.5703125" bestFit="1" customWidth="1"/>
    <col min="8710" max="8710" width="11.5703125" bestFit="1" customWidth="1"/>
    <col min="8961" max="8961" width="14.7109375" customWidth="1"/>
    <col min="8962" max="8962" width="49.28515625" customWidth="1"/>
    <col min="8963" max="8963" width="24.85546875" customWidth="1"/>
    <col min="8964" max="8964" width="11.7109375" bestFit="1" customWidth="1"/>
    <col min="8965" max="8965" width="12.5703125" bestFit="1" customWidth="1"/>
    <col min="8966" max="8966" width="11.5703125" bestFit="1" customWidth="1"/>
    <col min="9217" max="9217" width="14.7109375" customWidth="1"/>
    <col min="9218" max="9218" width="49.28515625" customWidth="1"/>
    <col min="9219" max="9219" width="24.85546875" customWidth="1"/>
    <col min="9220" max="9220" width="11.7109375" bestFit="1" customWidth="1"/>
    <col min="9221" max="9221" width="12.5703125" bestFit="1" customWidth="1"/>
    <col min="9222" max="9222" width="11.5703125" bestFit="1" customWidth="1"/>
    <col min="9473" max="9473" width="14.7109375" customWidth="1"/>
    <col min="9474" max="9474" width="49.28515625" customWidth="1"/>
    <col min="9475" max="9475" width="24.85546875" customWidth="1"/>
    <col min="9476" max="9476" width="11.7109375" bestFit="1" customWidth="1"/>
    <col min="9477" max="9477" width="12.5703125" bestFit="1" customWidth="1"/>
    <col min="9478" max="9478" width="11.5703125" bestFit="1" customWidth="1"/>
    <col min="9729" max="9729" width="14.7109375" customWidth="1"/>
    <col min="9730" max="9730" width="49.28515625" customWidth="1"/>
    <col min="9731" max="9731" width="24.85546875" customWidth="1"/>
    <col min="9732" max="9732" width="11.7109375" bestFit="1" customWidth="1"/>
    <col min="9733" max="9733" width="12.5703125" bestFit="1" customWidth="1"/>
    <col min="9734" max="9734" width="11.5703125" bestFit="1" customWidth="1"/>
    <col min="9985" max="9985" width="14.7109375" customWidth="1"/>
    <col min="9986" max="9986" width="49.28515625" customWidth="1"/>
    <col min="9987" max="9987" width="24.85546875" customWidth="1"/>
    <col min="9988" max="9988" width="11.7109375" bestFit="1" customWidth="1"/>
    <col min="9989" max="9989" width="12.5703125" bestFit="1" customWidth="1"/>
    <col min="9990" max="9990" width="11.5703125" bestFit="1" customWidth="1"/>
    <col min="10241" max="10241" width="14.7109375" customWidth="1"/>
    <col min="10242" max="10242" width="49.28515625" customWidth="1"/>
    <col min="10243" max="10243" width="24.85546875" customWidth="1"/>
    <col min="10244" max="10244" width="11.7109375" bestFit="1" customWidth="1"/>
    <col min="10245" max="10245" width="12.5703125" bestFit="1" customWidth="1"/>
    <col min="10246" max="10246" width="11.5703125" bestFit="1" customWidth="1"/>
    <col min="10497" max="10497" width="14.7109375" customWidth="1"/>
    <col min="10498" max="10498" width="49.28515625" customWidth="1"/>
    <col min="10499" max="10499" width="24.85546875" customWidth="1"/>
    <col min="10500" max="10500" width="11.7109375" bestFit="1" customWidth="1"/>
    <col min="10501" max="10501" width="12.5703125" bestFit="1" customWidth="1"/>
    <col min="10502" max="10502" width="11.5703125" bestFit="1" customWidth="1"/>
    <col min="10753" max="10753" width="14.7109375" customWidth="1"/>
    <col min="10754" max="10754" width="49.28515625" customWidth="1"/>
    <col min="10755" max="10755" width="24.85546875" customWidth="1"/>
    <col min="10756" max="10756" width="11.7109375" bestFit="1" customWidth="1"/>
    <col min="10757" max="10757" width="12.5703125" bestFit="1" customWidth="1"/>
    <col min="10758" max="10758" width="11.5703125" bestFit="1" customWidth="1"/>
    <col min="11009" max="11009" width="14.7109375" customWidth="1"/>
    <col min="11010" max="11010" width="49.28515625" customWidth="1"/>
    <col min="11011" max="11011" width="24.85546875" customWidth="1"/>
    <col min="11012" max="11012" width="11.7109375" bestFit="1" customWidth="1"/>
    <col min="11013" max="11013" width="12.5703125" bestFit="1" customWidth="1"/>
    <col min="11014" max="11014" width="11.5703125" bestFit="1" customWidth="1"/>
    <col min="11265" max="11265" width="14.7109375" customWidth="1"/>
    <col min="11266" max="11266" width="49.28515625" customWidth="1"/>
    <col min="11267" max="11267" width="24.85546875" customWidth="1"/>
    <col min="11268" max="11268" width="11.7109375" bestFit="1" customWidth="1"/>
    <col min="11269" max="11269" width="12.5703125" bestFit="1" customWidth="1"/>
    <col min="11270" max="11270" width="11.5703125" bestFit="1" customWidth="1"/>
    <col min="11521" max="11521" width="14.7109375" customWidth="1"/>
    <col min="11522" max="11522" width="49.28515625" customWidth="1"/>
    <col min="11523" max="11523" width="24.85546875" customWidth="1"/>
    <col min="11524" max="11524" width="11.7109375" bestFit="1" customWidth="1"/>
    <col min="11525" max="11525" width="12.5703125" bestFit="1" customWidth="1"/>
    <col min="11526" max="11526" width="11.5703125" bestFit="1" customWidth="1"/>
    <col min="11777" max="11777" width="14.7109375" customWidth="1"/>
    <col min="11778" max="11778" width="49.28515625" customWidth="1"/>
    <col min="11779" max="11779" width="24.85546875" customWidth="1"/>
    <col min="11780" max="11780" width="11.7109375" bestFit="1" customWidth="1"/>
    <col min="11781" max="11781" width="12.5703125" bestFit="1" customWidth="1"/>
    <col min="11782" max="11782" width="11.5703125" bestFit="1" customWidth="1"/>
    <col min="12033" max="12033" width="14.7109375" customWidth="1"/>
    <col min="12034" max="12034" width="49.28515625" customWidth="1"/>
    <col min="12035" max="12035" width="24.85546875" customWidth="1"/>
    <col min="12036" max="12036" width="11.7109375" bestFit="1" customWidth="1"/>
    <col min="12037" max="12037" width="12.5703125" bestFit="1" customWidth="1"/>
    <col min="12038" max="12038" width="11.5703125" bestFit="1" customWidth="1"/>
    <col min="12289" max="12289" width="14.7109375" customWidth="1"/>
    <col min="12290" max="12290" width="49.28515625" customWidth="1"/>
    <col min="12291" max="12291" width="24.85546875" customWidth="1"/>
    <col min="12292" max="12292" width="11.7109375" bestFit="1" customWidth="1"/>
    <col min="12293" max="12293" width="12.5703125" bestFit="1" customWidth="1"/>
    <col min="12294" max="12294" width="11.5703125" bestFit="1" customWidth="1"/>
    <col min="12545" max="12545" width="14.7109375" customWidth="1"/>
    <col min="12546" max="12546" width="49.28515625" customWidth="1"/>
    <col min="12547" max="12547" width="24.85546875" customWidth="1"/>
    <col min="12548" max="12548" width="11.7109375" bestFit="1" customWidth="1"/>
    <col min="12549" max="12549" width="12.5703125" bestFit="1" customWidth="1"/>
    <col min="12550" max="12550" width="11.5703125" bestFit="1" customWidth="1"/>
    <col min="12801" max="12801" width="14.7109375" customWidth="1"/>
    <col min="12802" max="12802" width="49.28515625" customWidth="1"/>
    <col min="12803" max="12803" width="24.85546875" customWidth="1"/>
    <col min="12804" max="12804" width="11.7109375" bestFit="1" customWidth="1"/>
    <col min="12805" max="12805" width="12.5703125" bestFit="1" customWidth="1"/>
    <col min="12806" max="12806" width="11.5703125" bestFit="1" customWidth="1"/>
    <col min="13057" max="13057" width="14.7109375" customWidth="1"/>
    <col min="13058" max="13058" width="49.28515625" customWidth="1"/>
    <col min="13059" max="13059" width="24.85546875" customWidth="1"/>
    <col min="13060" max="13060" width="11.7109375" bestFit="1" customWidth="1"/>
    <col min="13061" max="13061" width="12.5703125" bestFit="1" customWidth="1"/>
    <col min="13062" max="13062" width="11.5703125" bestFit="1" customWidth="1"/>
    <col min="13313" max="13313" width="14.7109375" customWidth="1"/>
    <col min="13314" max="13314" width="49.28515625" customWidth="1"/>
    <col min="13315" max="13315" width="24.85546875" customWidth="1"/>
    <col min="13316" max="13316" width="11.7109375" bestFit="1" customWidth="1"/>
    <col min="13317" max="13317" width="12.5703125" bestFit="1" customWidth="1"/>
    <col min="13318" max="13318" width="11.5703125" bestFit="1" customWidth="1"/>
    <col min="13569" max="13569" width="14.7109375" customWidth="1"/>
    <col min="13570" max="13570" width="49.28515625" customWidth="1"/>
    <col min="13571" max="13571" width="24.85546875" customWidth="1"/>
    <col min="13572" max="13572" width="11.7109375" bestFit="1" customWidth="1"/>
    <col min="13573" max="13573" width="12.5703125" bestFit="1" customWidth="1"/>
    <col min="13574" max="13574" width="11.5703125" bestFit="1" customWidth="1"/>
    <col min="13825" max="13825" width="14.7109375" customWidth="1"/>
    <col min="13826" max="13826" width="49.28515625" customWidth="1"/>
    <col min="13827" max="13827" width="24.85546875" customWidth="1"/>
    <col min="13828" max="13828" width="11.7109375" bestFit="1" customWidth="1"/>
    <col min="13829" max="13829" width="12.5703125" bestFit="1" customWidth="1"/>
    <col min="13830" max="13830" width="11.5703125" bestFit="1" customWidth="1"/>
    <col min="14081" max="14081" width="14.7109375" customWidth="1"/>
    <col min="14082" max="14082" width="49.28515625" customWidth="1"/>
    <col min="14083" max="14083" width="24.85546875" customWidth="1"/>
    <col min="14084" max="14084" width="11.7109375" bestFit="1" customWidth="1"/>
    <col min="14085" max="14085" width="12.5703125" bestFit="1" customWidth="1"/>
    <col min="14086" max="14086" width="11.5703125" bestFit="1" customWidth="1"/>
    <col min="14337" max="14337" width="14.7109375" customWidth="1"/>
    <col min="14338" max="14338" width="49.28515625" customWidth="1"/>
    <col min="14339" max="14339" width="24.85546875" customWidth="1"/>
    <col min="14340" max="14340" width="11.7109375" bestFit="1" customWidth="1"/>
    <col min="14341" max="14341" width="12.5703125" bestFit="1" customWidth="1"/>
    <col min="14342" max="14342" width="11.5703125" bestFit="1" customWidth="1"/>
    <col min="14593" max="14593" width="14.7109375" customWidth="1"/>
    <col min="14594" max="14594" width="49.28515625" customWidth="1"/>
    <col min="14595" max="14595" width="24.85546875" customWidth="1"/>
    <col min="14596" max="14596" width="11.7109375" bestFit="1" customWidth="1"/>
    <col min="14597" max="14597" width="12.5703125" bestFit="1" customWidth="1"/>
    <col min="14598" max="14598" width="11.5703125" bestFit="1" customWidth="1"/>
    <col min="14849" max="14849" width="14.7109375" customWidth="1"/>
    <col min="14850" max="14850" width="49.28515625" customWidth="1"/>
    <col min="14851" max="14851" width="24.85546875" customWidth="1"/>
    <col min="14852" max="14852" width="11.7109375" bestFit="1" customWidth="1"/>
    <col min="14853" max="14853" width="12.5703125" bestFit="1" customWidth="1"/>
    <col min="14854" max="14854" width="11.5703125" bestFit="1" customWidth="1"/>
    <col min="15105" max="15105" width="14.7109375" customWidth="1"/>
    <col min="15106" max="15106" width="49.28515625" customWidth="1"/>
    <col min="15107" max="15107" width="24.85546875" customWidth="1"/>
    <col min="15108" max="15108" width="11.7109375" bestFit="1" customWidth="1"/>
    <col min="15109" max="15109" width="12.5703125" bestFit="1" customWidth="1"/>
    <col min="15110" max="15110" width="11.5703125" bestFit="1" customWidth="1"/>
    <col min="15361" max="15361" width="14.7109375" customWidth="1"/>
    <col min="15362" max="15362" width="49.28515625" customWidth="1"/>
    <col min="15363" max="15363" width="24.85546875" customWidth="1"/>
    <col min="15364" max="15364" width="11.7109375" bestFit="1" customWidth="1"/>
    <col min="15365" max="15365" width="12.5703125" bestFit="1" customWidth="1"/>
    <col min="15366" max="15366" width="11.5703125" bestFit="1" customWidth="1"/>
    <col min="15617" max="15617" width="14.7109375" customWidth="1"/>
    <col min="15618" max="15618" width="49.28515625" customWidth="1"/>
    <col min="15619" max="15619" width="24.85546875" customWidth="1"/>
    <col min="15620" max="15620" width="11.7109375" bestFit="1" customWidth="1"/>
    <col min="15621" max="15621" width="12.5703125" bestFit="1" customWidth="1"/>
    <col min="15622" max="15622" width="11.5703125" bestFit="1" customWidth="1"/>
    <col min="15873" max="15873" width="14.7109375" customWidth="1"/>
    <col min="15874" max="15874" width="49.28515625" customWidth="1"/>
    <col min="15875" max="15875" width="24.85546875" customWidth="1"/>
    <col min="15876" max="15876" width="11.7109375" bestFit="1" customWidth="1"/>
    <col min="15877" max="15877" width="12.5703125" bestFit="1" customWidth="1"/>
    <col min="15878" max="15878" width="11.5703125" bestFit="1" customWidth="1"/>
    <col min="16129" max="16129" width="14.7109375" customWidth="1"/>
    <col min="16130" max="16130" width="49.28515625" customWidth="1"/>
    <col min="16131" max="16131" width="24.85546875" customWidth="1"/>
    <col min="16132" max="16132" width="11.7109375" bestFit="1" customWidth="1"/>
    <col min="16133" max="16133" width="12.5703125" bestFit="1" customWidth="1"/>
    <col min="16134" max="16134" width="11.5703125" bestFit="1" customWidth="1"/>
  </cols>
  <sheetData>
    <row r="1" spans="2:3" hidden="1" x14ac:dyDescent="0.25"/>
    <row r="2" spans="2:3" hidden="1" x14ac:dyDescent="0.25">
      <c r="B2" s="155" t="s">
        <v>26</v>
      </c>
      <c r="C2" s="155"/>
    </row>
    <row r="3" spans="2:3" hidden="1" x14ac:dyDescent="0.25">
      <c r="B3" s="155" t="s">
        <v>27</v>
      </c>
      <c r="C3" s="155"/>
    </row>
    <row r="4" spans="2:3" hidden="1" x14ac:dyDescent="0.25">
      <c r="B4" s="87"/>
    </row>
    <row r="5" spans="2:3" hidden="1" x14ac:dyDescent="0.25">
      <c r="B5" s="87"/>
    </row>
    <row r="6" spans="2:3" hidden="1" x14ac:dyDescent="0.25"/>
    <row r="7" spans="2:3" hidden="1" x14ac:dyDescent="0.25"/>
    <row r="8" spans="2:3" hidden="1" x14ac:dyDescent="0.25"/>
    <row r="9" spans="2:3" hidden="1" x14ac:dyDescent="0.25"/>
    <row r="10" spans="2:3" hidden="1" x14ac:dyDescent="0.25">
      <c r="B10" s="88" t="s">
        <v>28</v>
      </c>
      <c r="C10" s="89"/>
    </row>
    <row r="11" spans="2:3" hidden="1" x14ac:dyDescent="0.25">
      <c r="B11" s="90" t="s">
        <v>29</v>
      </c>
      <c r="C11" s="91"/>
    </row>
    <row r="12" spans="2:3" hidden="1" x14ac:dyDescent="0.25">
      <c r="B12" s="90" t="s">
        <v>30</v>
      </c>
      <c r="C12" s="91"/>
    </row>
    <row r="13" spans="2:3" hidden="1" x14ac:dyDescent="0.25">
      <c r="B13" s="90" t="s">
        <v>31</v>
      </c>
      <c r="C13" s="91"/>
    </row>
    <row r="14" spans="2:3" hidden="1" x14ac:dyDescent="0.25">
      <c r="B14" s="92" t="s">
        <v>32</v>
      </c>
      <c r="C14" s="91"/>
    </row>
    <row r="15" spans="2:3" hidden="1" x14ac:dyDescent="0.25">
      <c r="B15" s="90" t="s">
        <v>33</v>
      </c>
      <c r="C15" s="91"/>
    </row>
    <row r="16" spans="2:3" hidden="1" x14ac:dyDescent="0.25"/>
    <row r="17" spans="2:3" hidden="1" x14ac:dyDescent="0.25"/>
    <row r="18" spans="2:3" hidden="1" x14ac:dyDescent="0.25">
      <c r="B18" s="88" t="s">
        <v>34</v>
      </c>
      <c r="C18" s="89"/>
    </row>
    <row r="19" spans="2:3" hidden="1" x14ac:dyDescent="0.25">
      <c r="B19" s="90" t="s">
        <v>35</v>
      </c>
      <c r="C19" s="91"/>
    </row>
    <row r="20" spans="2:3" hidden="1" x14ac:dyDescent="0.25">
      <c r="B20" s="90" t="s">
        <v>31</v>
      </c>
      <c r="C20" s="91"/>
    </row>
    <row r="21" spans="2:3" hidden="1" x14ac:dyDescent="0.25">
      <c r="B21" s="92"/>
      <c r="C21" s="91"/>
    </row>
    <row r="22" spans="2:3" ht="15.75" hidden="1" thickBot="1" x14ac:dyDescent="0.3">
      <c r="B22" s="93" t="s">
        <v>33</v>
      </c>
      <c r="C22" s="94"/>
    </row>
    <row r="23" spans="2:3" hidden="1" x14ac:dyDescent="0.25">
      <c r="B23" s="95" t="s">
        <v>36</v>
      </c>
    </row>
    <row r="24" spans="2:3" hidden="1" x14ac:dyDescent="0.25"/>
    <row r="25" spans="2:3" hidden="1" x14ac:dyDescent="0.25">
      <c r="B25" s="88" t="s">
        <v>37</v>
      </c>
      <c r="C25" s="89"/>
    </row>
    <row r="26" spans="2:3" hidden="1" x14ac:dyDescent="0.25">
      <c r="B26" s="90" t="s">
        <v>29</v>
      </c>
      <c r="C26" s="91"/>
    </row>
    <row r="27" spans="2:3" hidden="1" x14ac:dyDescent="0.25">
      <c r="B27" s="90" t="s">
        <v>38</v>
      </c>
      <c r="C27" s="91"/>
    </row>
    <row r="28" spans="2:3" hidden="1" x14ac:dyDescent="0.25">
      <c r="B28" s="90" t="s">
        <v>39</v>
      </c>
      <c r="C28" s="91"/>
    </row>
    <row r="29" spans="2:3" hidden="1" x14ac:dyDescent="0.25">
      <c r="B29" s="90" t="s">
        <v>40</v>
      </c>
      <c r="C29" s="91"/>
    </row>
    <row r="30" spans="2:3" ht="15.75" hidden="1" thickBot="1" x14ac:dyDescent="0.3">
      <c r="B30" s="93" t="s">
        <v>33</v>
      </c>
      <c r="C30" s="94"/>
    </row>
    <row r="31" spans="2:3" hidden="1" x14ac:dyDescent="0.25"/>
    <row r="32" spans="2:3" hidden="1" x14ac:dyDescent="0.25"/>
    <row r="33" spans="2:5" hidden="1" x14ac:dyDescent="0.25">
      <c r="B33" s="156" t="s">
        <v>41</v>
      </c>
      <c r="C33" s="157"/>
    </row>
    <row r="34" spans="2:5" hidden="1" x14ac:dyDescent="0.25">
      <c r="B34" s="90" t="s">
        <v>42</v>
      </c>
      <c r="C34" s="91"/>
    </row>
    <row r="35" spans="2:5" hidden="1" x14ac:dyDescent="0.25">
      <c r="B35" s="90" t="s">
        <v>43</v>
      </c>
      <c r="C35" s="91"/>
    </row>
    <row r="36" spans="2:5" hidden="1" x14ac:dyDescent="0.25">
      <c r="B36" s="90" t="s">
        <v>39</v>
      </c>
      <c r="C36" s="91"/>
    </row>
    <row r="37" spans="2:5" ht="15.75" hidden="1" thickBot="1" x14ac:dyDescent="0.3">
      <c r="B37" s="93" t="s">
        <v>33</v>
      </c>
      <c r="C37" s="94"/>
    </row>
    <row r="38" spans="2:5" hidden="1" x14ac:dyDescent="0.25"/>
    <row r="39" spans="2:5" hidden="1" x14ac:dyDescent="0.25">
      <c r="B39" t="s">
        <v>44</v>
      </c>
    </row>
    <row r="40" spans="2:5" hidden="1" x14ac:dyDescent="0.25">
      <c r="B40" t="s">
        <v>45</v>
      </c>
    </row>
    <row r="41" spans="2:5" hidden="1" x14ac:dyDescent="0.25"/>
    <row r="42" spans="2:5" hidden="1" x14ac:dyDescent="0.25"/>
    <row r="43" spans="2:5" ht="19.5" x14ac:dyDescent="0.3">
      <c r="B43" s="143" t="s">
        <v>20</v>
      </c>
      <c r="C43" s="143"/>
    </row>
    <row r="44" spans="2:5" x14ac:dyDescent="0.25">
      <c r="B44" s="2"/>
      <c r="C44" s="2"/>
    </row>
    <row r="45" spans="2:5" ht="15.75" thickBot="1" x14ac:dyDescent="0.3">
      <c r="B45" s="2"/>
      <c r="C45" s="2"/>
    </row>
    <row r="46" spans="2:5" ht="18" x14ac:dyDescent="0.25">
      <c r="B46" s="147" t="s">
        <v>65</v>
      </c>
      <c r="C46" s="148"/>
    </row>
    <row r="47" spans="2:5" ht="21.75" customHeight="1" x14ac:dyDescent="0.25">
      <c r="B47" s="47" t="s">
        <v>24</v>
      </c>
      <c r="C47" s="26">
        <f>+[21]RECAUDACION!R22</f>
        <v>349257.39000000007</v>
      </c>
      <c r="E47" s="8"/>
    </row>
    <row r="48" spans="2:5" ht="21.75" customHeight="1" x14ac:dyDescent="0.25">
      <c r="B48" s="4" t="s">
        <v>2</v>
      </c>
      <c r="C48" s="27">
        <f>+[21]RECAUDACION!T22</f>
        <v>61152.409999999996</v>
      </c>
      <c r="E48" s="8"/>
    </row>
    <row r="49" spans="1:5" ht="22.5" customHeight="1" x14ac:dyDescent="0.25">
      <c r="B49" s="4" t="s">
        <v>3</v>
      </c>
      <c r="C49" s="27">
        <f>+[21]RECAUDACION!V22</f>
        <v>64844.97</v>
      </c>
      <c r="E49" s="8"/>
    </row>
    <row r="50" spans="1:5" ht="25.5" customHeight="1" x14ac:dyDescent="0.25">
      <c r="B50" s="4" t="s">
        <v>4</v>
      </c>
      <c r="C50" s="27">
        <f>+[21]RECAUDACION!X22</f>
        <v>63499.399999999987</v>
      </c>
      <c r="E50" s="8"/>
    </row>
    <row r="51" spans="1:5" ht="25.5" customHeight="1" x14ac:dyDescent="0.25">
      <c r="B51" s="4" t="s">
        <v>5</v>
      </c>
      <c r="C51" s="27">
        <f>+[21]RECAUDACION!Z24</f>
        <v>122644.17</v>
      </c>
      <c r="E51" s="8"/>
    </row>
    <row r="52" spans="1:5" ht="25.5" customHeight="1" x14ac:dyDescent="0.25">
      <c r="B52" s="4" t="s">
        <v>6</v>
      </c>
      <c r="C52" s="27">
        <f>+[21]RECAUDACION!AB24</f>
        <v>122135.45000000001</v>
      </c>
      <c r="E52" s="8"/>
    </row>
    <row r="53" spans="1:5" ht="25.5" customHeight="1" x14ac:dyDescent="0.25">
      <c r="B53" s="4" t="s">
        <v>7</v>
      </c>
      <c r="C53" s="27">
        <f>+[21]RECAUDACION!AD24</f>
        <v>107742.32999999999</v>
      </c>
      <c r="E53" s="8"/>
    </row>
    <row r="54" spans="1:5" ht="25.5" customHeight="1" x14ac:dyDescent="0.25">
      <c r="B54" s="10" t="s">
        <v>8</v>
      </c>
      <c r="C54" s="60">
        <f>[21]RECAUDACION!AF24</f>
        <v>96079.87999999999</v>
      </c>
      <c r="E54" s="8"/>
    </row>
    <row r="55" spans="1:5" ht="34.5" customHeight="1" thickBot="1" x14ac:dyDescent="0.3">
      <c r="B55" s="14"/>
      <c r="C55" s="2"/>
    </row>
    <row r="56" spans="1:5" ht="22.5" customHeight="1" thickBot="1" x14ac:dyDescent="0.3">
      <c r="A56" s="33"/>
      <c r="B56" s="16" t="s">
        <v>9</v>
      </c>
      <c r="C56" s="61">
        <f>+C54</f>
        <v>96079.87999999999</v>
      </c>
    </row>
    <row r="57" spans="1:5" ht="15.75" thickBot="1" x14ac:dyDescent="0.3">
      <c r="B57" s="2"/>
      <c r="C57" s="2"/>
    </row>
    <row r="58" spans="1:5" ht="21" customHeight="1" x14ac:dyDescent="0.25">
      <c r="B58" s="147" t="s">
        <v>10</v>
      </c>
      <c r="C58" s="148"/>
    </row>
    <row r="59" spans="1:5" ht="22.5" customHeight="1" x14ac:dyDescent="0.25">
      <c r="B59" s="18" t="s">
        <v>13</v>
      </c>
      <c r="C59" s="188">
        <f>+C52-C51</f>
        <v>-508.71999999998661</v>
      </c>
    </row>
    <row r="60" spans="1:5" ht="22.5" customHeight="1" x14ac:dyDescent="0.25">
      <c r="B60" s="18" t="s">
        <v>14</v>
      </c>
      <c r="C60" s="189">
        <f>+C53-C52</f>
        <v>-14393.120000000024</v>
      </c>
    </row>
    <row r="61" spans="1:5" ht="21" customHeight="1" x14ac:dyDescent="0.25">
      <c r="B61" s="18" t="s">
        <v>15</v>
      </c>
      <c r="C61" s="188">
        <f>+C54-C53</f>
        <v>-11662.449999999997</v>
      </c>
    </row>
    <row r="62" spans="1:5" ht="21" customHeight="1" x14ac:dyDescent="0.25">
      <c r="B62" s="21" t="s">
        <v>16</v>
      </c>
      <c r="C62" s="186">
        <f>+(C59+C60+C61)/3</f>
        <v>-8854.763333333336</v>
      </c>
    </row>
    <row r="63" spans="1:5" ht="21" customHeight="1" x14ac:dyDescent="0.25">
      <c r="B63" s="18" t="s">
        <v>17</v>
      </c>
      <c r="C63" s="19">
        <f>+C54</f>
        <v>96079.87999999999</v>
      </c>
    </row>
    <row r="64" spans="1:5" ht="24" customHeight="1" thickBot="1" x14ac:dyDescent="0.3">
      <c r="B64" s="18" t="s">
        <v>18</v>
      </c>
      <c r="C64" s="184">
        <v>49000</v>
      </c>
    </row>
    <row r="65" spans="2:5" ht="18.75" thickBot="1" x14ac:dyDescent="0.3">
      <c r="B65" s="24" t="s">
        <v>19</v>
      </c>
      <c r="C65" s="109">
        <v>40000</v>
      </c>
      <c r="D65" s="98"/>
      <c r="E65" s="67"/>
    </row>
    <row r="66" spans="2:5" x14ac:dyDescent="0.25">
      <c r="B66" s="2"/>
      <c r="C66" s="2"/>
    </row>
    <row r="67" spans="2:5" x14ac:dyDescent="0.25">
      <c r="B67" s="2"/>
      <c r="C67" s="2"/>
    </row>
    <row r="68" spans="2:5" x14ac:dyDescent="0.25">
      <c r="B68" s="2"/>
      <c r="C68" s="2"/>
    </row>
    <row r="69" spans="2:5" x14ac:dyDescent="0.25">
      <c r="B69" s="2"/>
      <c r="C69" s="2"/>
    </row>
    <row r="70" spans="2:5" x14ac:dyDescent="0.25">
      <c r="B70" s="2"/>
      <c r="C70" s="2"/>
    </row>
    <row r="71" spans="2:5" x14ac:dyDescent="0.25">
      <c r="B71" s="2"/>
      <c r="C71" s="2"/>
    </row>
    <row r="72" spans="2:5" x14ac:dyDescent="0.25">
      <c r="B72" s="2"/>
      <c r="C72" s="2"/>
    </row>
    <row r="73" spans="2:5" x14ac:dyDescent="0.25">
      <c r="B73" s="2"/>
      <c r="C73" s="2"/>
    </row>
    <row r="74" spans="2:5" x14ac:dyDescent="0.25">
      <c r="B74" s="2"/>
      <c r="C74" s="2"/>
    </row>
    <row r="75" spans="2:5" x14ac:dyDescent="0.25">
      <c r="B75" s="2"/>
      <c r="C75" s="2"/>
    </row>
    <row r="76" spans="2:5" x14ac:dyDescent="0.25">
      <c r="B76" s="2"/>
      <c r="C76" s="2"/>
    </row>
    <row r="77" spans="2:5" x14ac:dyDescent="0.25">
      <c r="B77" s="2"/>
      <c r="C77" s="2"/>
    </row>
    <row r="78" spans="2:5" x14ac:dyDescent="0.25">
      <c r="B78" s="2"/>
      <c r="C78" s="2"/>
    </row>
    <row r="79" spans="2:5" x14ac:dyDescent="0.25">
      <c r="B79" s="2"/>
      <c r="C79" s="2"/>
    </row>
    <row r="80" spans="2:5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</row>
    <row r="111" spans="2:3" x14ac:dyDescent="0.25">
      <c r="B111" s="2"/>
    </row>
    <row r="112" spans="2:3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</sheetData>
  <mergeCells count="6">
    <mergeCell ref="B2:C2"/>
    <mergeCell ref="B3:C3"/>
    <mergeCell ref="B33:C33"/>
    <mergeCell ref="B43:C43"/>
    <mergeCell ref="B46:C46"/>
    <mergeCell ref="B58:C5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9"/>
  <sheetViews>
    <sheetView workbookViewId="0">
      <selection activeCell="E20" sqref="E20"/>
    </sheetView>
  </sheetViews>
  <sheetFormatPr baseColWidth="10" defaultRowHeight="15" x14ac:dyDescent="0.25"/>
  <cols>
    <col min="1" max="1" width="11.42578125" style="2"/>
    <col min="2" max="2" width="51.140625" customWidth="1"/>
    <col min="3" max="3" width="23.5703125" customWidth="1"/>
    <col min="4" max="4" width="11.7109375" style="2" bestFit="1" customWidth="1"/>
    <col min="5" max="5" width="12.85546875" style="2" bestFit="1" customWidth="1"/>
    <col min="6" max="6" width="11.5703125" style="2" bestFit="1" customWidth="1"/>
    <col min="7" max="45" width="11.42578125" style="2"/>
    <col min="258" max="258" width="51.140625" customWidth="1"/>
    <col min="259" max="259" width="23.5703125" customWidth="1"/>
    <col min="260" max="260" width="11.7109375" bestFit="1" customWidth="1"/>
    <col min="261" max="261" width="12.85546875" bestFit="1" customWidth="1"/>
    <col min="262" max="262" width="11.5703125" bestFit="1" customWidth="1"/>
    <col min="514" max="514" width="51.140625" customWidth="1"/>
    <col min="515" max="515" width="23.5703125" customWidth="1"/>
    <col min="516" max="516" width="11.7109375" bestFit="1" customWidth="1"/>
    <col min="517" max="517" width="12.85546875" bestFit="1" customWidth="1"/>
    <col min="518" max="518" width="11.5703125" bestFit="1" customWidth="1"/>
    <col min="770" max="770" width="51.140625" customWidth="1"/>
    <col min="771" max="771" width="23.5703125" customWidth="1"/>
    <col min="772" max="772" width="11.7109375" bestFit="1" customWidth="1"/>
    <col min="773" max="773" width="12.85546875" bestFit="1" customWidth="1"/>
    <col min="774" max="774" width="11.5703125" bestFit="1" customWidth="1"/>
    <col min="1026" max="1026" width="51.140625" customWidth="1"/>
    <col min="1027" max="1027" width="23.5703125" customWidth="1"/>
    <col min="1028" max="1028" width="11.7109375" bestFit="1" customWidth="1"/>
    <col min="1029" max="1029" width="12.85546875" bestFit="1" customWidth="1"/>
    <col min="1030" max="1030" width="11.5703125" bestFit="1" customWidth="1"/>
    <col min="1282" max="1282" width="51.140625" customWidth="1"/>
    <col min="1283" max="1283" width="23.5703125" customWidth="1"/>
    <col min="1284" max="1284" width="11.7109375" bestFit="1" customWidth="1"/>
    <col min="1285" max="1285" width="12.85546875" bestFit="1" customWidth="1"/>
    <col min="1286" max="1286" width="11.5703125" bestFit="1" customWidth="1"/>
    <col min="1538" max="1538" width="51.140625" customWidth="1"/>
    <col min="1539" max="1539" width="23.5703125" customWidth="1"/>
    <col min="1540" max="1540" width="11.7109375" bestFit="1" customWidth="1"/>
    <col min="1541" max="1541" width="12.85546875" bestFit="1" customWidth="1"/>
    <col min="1542" max="1542" width="11.5703125" bestFit="1" customWidth="1"/>
    <col min="1794" max="1794" width="51.140625" customWidth="1"/>
    <col min="1795" max="1795" width="23.5703125" customWidth="1"/>
    <col min="1796" max="1796" width="11.7109375" bestFit="1" customWidth="1"/>
    <col min="1797" max="1797" width="12.85546875" bestFit="1" customWidth="1"/>
    <col min="1798" max="1798" width="11.5703125" bestFit="1" customWidth="1"/>
    <col min="2050" max="2050" width="51.140625" customWidth="1"/>
    <col min="2051" max="2051" width="23.5703125" customWidth="1"/>
    <col min="2052" max="2052" width="11.7109375" bestFit="1" customWidth="1"/>
    <col min="2053" max="2053" width="12.85546875" bestFit="1" customWidth="1"/>
    <col min="2054" max="2054" width="11.5703125" bestFit="1" customWidth="1"/>
    <col min="2306" max="2306" width="51.140625" customWidth="1"/>
    <col min="2307" max="2307" width="23.5703125" customWidth="1"/>
    <col min="2308" max="2308" width="11.7109375" bestFit="1" customWidth="1"/>
    <col min="2309" max="2309" width="12.85546875" bestFit="1" customWidth="1"/>
    <col min="2310" max="2310" width="11.5703125" bestFit="1" customWidth="1"/>
    <col min="2562" max="2562" width="51.140625" customWidth="1"/>
    <col min="2563" max="2563" width="23.5703125" customWidth="1"/>
    <col min="2564" max="2564" width="11.7109375" bestFit="1" customWidth="1"/>
    <col min="2565" max="2565" width="12.85546875" bestFit="1" customWidth="1"/>
    <col min="2566" max="2566" width="11.5703125" bestFit="1" customWidth="1"/>
    <col min="2818" max="2818" width="51.140625" customWidth="1"/>
    <col min="2819" max="2819" width="23.5703125" customWidth="1"/>
    <col min="2820" max="2820" width="11.7109375" bestFit="1" customWidth="1"/>
    <col min="2821" max="2821" width="12.85546875" bestFit="1" customWidth="1"/>
    <col min="2822" max="2822" width="11.5703125" bestFit="1" customWidth="1"/>
    <col min="3074" max="3074" width="51.140625" customWidth="1"/>
    <col min="3075" max="3075" width="23.5703125" customWidth="1"/>
    <col min="3076" max="3076" width="11.7109375" bestFit="1" customWidth="1"/>
    <col min="3077" max="3077" width="12.85546875" bestFit="1" customWidth="1"/>
    <col min="3078" max="3078" width="11.5703125" bestFit="1" customWidth="1"/>
    <col min="3330" max="3330" width="51.140625" customWidth="1"/>
    <col min="3331" max="3331" width="23.5703125" customWidth="1"/>
    <col min="3332" max="3332" width="11.7109375" bestFit="1" customWidth="1"/>
    <col min="3333" max="3333" width="12.85546875" bestFit="1" customWidth="1"/>
    <col min="3334" max="3334" width="11.5703125" bestFit="1" customWidth="1"/>
    <col min="3586" max="3586" width="51.140625" customWidth="1"/>
    <col min="3587" max="3587" width="23.5703125" customWidth="1"/>
    <col min="3588" max="3588" width="11.7109375" bestFit="1" customWidth="1"/>
    <col min="3589" max="3589" width="12.85546875" bestFit="1" customWidth="1"/>
    <col min="3590" max="3590" width="11.5703125" bestFit="1" customWidth="1"/>
    <col min="3842" max="3842" width="51.140625" customWidth="1"/>
    <col min="3843" max="3843" width="23.5703125" customWidth="1"/>
    <col min="3844" max="3844" width="11.7109375" bestFit="1" customWidth="1"/>
    <col min="3845" max="3845" width="12.85546875" bestFit="1" customWidth="1"/>
    <col min="3846" max="3846" width="11.5703125" bestFit="1" customWidth="1"/>
    <col min="4098" max="4098" width="51.140625" customWidth="1"/>
    <col min="4099" max="4099" width="23.5703125" customWidth="1"/>
    <col min="4100" max="4100" width="11.7109375" bestFit="1" customWidth="1"/>
    <col min="4101" max="4101" width="12.85546875" bestFit="1" customWidth="1"/>
    <col min="4102" max="4102" width="11.5703125" bestFit="1" customWidth="1"/>
    <col min="4354" max="4354" width="51.140625" customWidth="1"/>
    <col min="4355" max="4355" width="23.5703125" customWidth="1"/>
    <col min="4356" max="4356" width="11.7109375" bestFit="1" customWidth="1"/>
    <col min="4357" max="4357" width="12.85546875" bestFit="1" customWidth="1"/>
    <col min="4358" max="4358" width="11.5703125" bestFit="1" customWidth="1"/>
    <col min="4610" max="4610" width="51.140625" customWidth="1"/>
    <col min="4611" max="4611" width="23.5703125" customWidth="1"/>
    <col min="4612" max="4612" width="11.7109375" bestFit="1" customWidth="1"/>
    <col min="4613" max="4613" width="12.85546875" bestFit="1" customWidth="1"/>
    <col min="4614" max="4614" width="11.5703125" bestFit="1" customWidth="1"/>
    <col min="4866" max="4866" width="51.140625" customWidth="1"/>
    <col min="4867" max="4867" width="23.5703125" customWidth="1"/>
    <col min="4868" max="4868" width="11.7109375" bestFit="1" customWidth="1"/>
    <col min="4869" max="4869" width="12.85546875" bestFit="1" customWidth="1"/>
    <col min="4870" max="4870" width="11.5703125" bestFit="1" customWidth="1"/>
    <col min="5122" max="5122" width="51.140625" customWidth="1"/>
    <col min="5123" max="5123" width="23.5703125" customWidth="1"/>
    <col min="5124" max="5124" width="11.7109375" bestFit="1" customWidth="1"/>
    <col min="5125" max="5125" width="12.85546875" bestFit="1" customWidth="1"/>
    <col min="5126" max="5126" width="11.5703125" bestFit="1" customWidth="1"/>
    <col min="5378" max="5378" width="51.140625" customWidth="1"/>
    <col min="5379" max="5379" width="23.5703125" customWidth="1"/>
    <col min="5380" max="5380" width="11.7109375" bestFit="1" customWidth="1"/>
    <col min="5381" max="5381" width="12.85546875" bestFit="1" customWidth="1"/>
    <col min="5382" max="5382" width="11.5703125" bestFit="1" customWidth="1"/>
    <col min="5634" max="5634" width="51.140625" customWidth="1"/>
    <col min="5635" max="5635" width="23.5703125" customWidth="1"/>
    <col min="5636" max="5636" width="11.7109375" bestFit="1" customWidth="1"/>
    <col min="5637" max="5637" width="12.85546875" bestFit="1" customWidth="1"/>
    <col min="5638" max="5638" width="11.5703125" bestFit="1" customWidth="1"/>
    <col min="5890" max="5890" width="51.140625" customWidth="1"/>
    <col min="5891" max="5891" width="23.5703125" customWidth="1"/>
    <col min="5892" max="5892" width="11.7109375" bestFit="1" customWidth="1"/>
    <col min="5893" max="5893" width="12.85546875" bestFit="1" customWidth="1"/>
    <col min="5894" max="5894" width="11.5703125" bestFit="1" customWidth="1"/>
    <col min="6146" max="6146" width="51.140625" customWidth="1"/>
    <col min="6147" max="6147" width="23.5703125" customWidth="1"/>
    <col min="6148" max="6148" width="11.7109375" bestFit="1" customWidth="1"/>
    <col min="6149" max="6149" width="12.85546875" bestFit="1" customWidth="1"/>
    <col min="6150" max="6150" width="11.5703125" bestFit="1" customWidth="1"/>
    <col min="6402" max="6402" width="51.140625" customWidth="1"/>
    <col min="6403" max="6403" width="23.5703125" customWidth="1"/>
    <col min="6404" max="6404" width="11.7109375" bestFit="1" customWidth="1"/>
    <col min="6405" max="6405" width="12.85546875" bestFit="1" customWidth="1"/>
    <col min="6406" max="6406" width="11.5703125" bestFit="1" customWidth="1"/>
    <col min="6658" max="6658" width="51.140625" customWidth="1"/>
    <col min="6659" max="6659" width="23.5703125" customWidth="1"/>
    <col min="6660" max="6660" width="11.7109375" bestFit="1" customWidth="1"/>
    <col min="6661" max="6661" width="12.85546875" bestFit="1" customWidth="1"/>
    <col min="6662" max="6662" width="11.5703125" bestFit="1" customWidth="1"/>
    <col min="6914" max="6914" width="51.140625" customWidth="1"/>
    <col min="6915" max="6915" width="23.5703125" customWidth="1"/>
    <col min="6916" max="6916" width="11.7109375" bestFit="1" customWidth="1"/>
    <col min="6917" max="6917" width="12.85546875" bestFit="1" customWidth="1"/>
    <col min="6918" max="6918" width="11.5703125" bestFit="1" customWidth="1"/>
    <col min="7170" max="7170" width="51.140625" customWidth="1"/>
    <col min="7171" max="7171" width="23.5703125" customWidth="1"/>
    <col min="7172" max="7172" width="11.7109375" bestFit="1" customWidth="1"/>
    <col min="7173" max="7173" width="12.85546875" bestFit="1" customWidth="1"/>
    <col min="7174" max="7174" width="11.5703125" bestFit="1" customWidth="1"/>
    <col min="7426" max="7426" width="51.140625" customWidth="1"/>
    <col min="7427" max="7427" width="23.5703125" customWidth="1"/>
    <col min="7428" max="7428" width="11.7109375" bestFit="1" customWidth="1"/>
    <col min="7429" max="7429" width="12.85546875" bestFit="1" customWidth="1"/>
    <col min="7430" max="7430" width="11.5703125" bestFit="1" customWidth="1"/>
    <col min="7682" max="7682" width="51.140625" customWidth="1"/>
    <col min="7683" max="7683" width="23.5703125" customWidth="1"/>
    <col min="7684" max="7684" width="11.7109375" bestFit="1" customWidth="1"/>
    <col min="7685" max="7685" width="12.85546875" bestFit="1" customWidth="1"/>
    <col min="7686" max="7686" width="11.5703125" bestFit="1" customWidth="1"/>
    <col min="7938" max="7938" width="51.140625" customWidth="1"/>
    <col min="7939" max="7939" width="23.5703125" customWidth="1"/>
    <col min="7940" max="7940" width="11.7109375" bestFit="1" customWidth="1"/>
    <col min="7941" max="7941" width="12.85546875" bestFit="1" customWidth="1"/>
    <col min="7942" max="7942" width="11.5703125" bestFit="1" customWidth="1"/>
    <col min="8194" max="8194" width="51.140625" customWidth="1"/>
    <col min="8195" max="8195" width="23.5703125" customWidth="1"/>
    <col min="8196" max="8196" width="11.7109375" bestFit="1" customWidth="1"/>
    <col min="8197" max="8197" width="12.85546875" bestFit="1" customWidth="1"/>
    <col min="8198" max="8198" width="11.5703125" bestFit="1" customWidth="1"/>
    <col min="8450" max="8450" width="51.140625" customWidth="1"/>
    <col min="8451" max="8451" width="23.5703125" customWidth="1"/>
    <col min="8452" max="8452" width="11.7109375" bestFit="1" customWidth="1"/>
    <col min="8453" max="8453" width="12.85546875" bestFit="1" customWidth="1"/>
    <col min="8454" max="8454" width="11.5703125" bestFit="1" customWidth="1"/>
    <col min="8706" max="8706" width="51.140625" customWidth="1"/>
    <col min="8707" max="8707" width="23.5703125" customWidth="1"/>
    <col min="8708" max="8708" width="11.7109375" bestFit="1" customWidth="1"/>
    <col min="8709" max="8709" width="12.85546875" bestFit="1" customWidth="1"/>
    <col min="8710" max="8710" width="11.5703125" bestFit="1" customWidth="1"/>
    <col min="8962" max="8962" width="51.140625" customWidth="1"/>
    <col min="8963" max="8963" width="23.5703125" customWidth="1"/>
    <col min="8964" max="8964" width="11.7109375" bestFit="1" customWidth="1"/>
    <col min="8965" max="8965" width="12.85546875" bestFit="1" customWidth="1"/>
    <col min="8966" max="8966" width="11.5703125" bestFit="1" customWidth="1"/>
    <col min="9218" max="9218" width="51.140625" customWidth="1"/>
    <col min="9219" max="9219" width="23.5703125" customWidth="1"/>
    <col min="9220" max="9220" width="11.7109375" bestFit="1" customWidth="1"/>
    <col min="9221" max="9221" width="12.85546875" bestFit="1" customWidth="1"/>
    <col min="9222" max="9222" width="11.5703125" bestFit="1" customWidth="1"/>
    <col min="9474" max="9474" width="51.140625" customWidth="1"/>
    <col min="9475" max="9475" width="23.5703125" customWidth="1"/>
    <col min="9476" max="9476" width="11.7109375" bestFit="1" customWidth="1"/>
    <col min="9477" max="9477" width="12.85546875" bestFit="1" customWidth="1"/>
    <col min="9478" max="9478" width="11.5703125" bestFit="1" customWidth="1"/>
    <col min="9730" max="9730" width="51.140625" customWidth="1"/>
    <col min="9731" max="9731" width="23.5703125" customWidth="1"/>
    <col min="9732" max="9732" width="11.7109375" bestFit="1" customWidth="1"/>
    <col min="9733" max="9733" width="12.85546875" bestFit="1" customWidth="1"/>
    <col min="9734" max="9734" width="11.5703125" bestFit="1" customWidth="1"/>
    <col min="9986" max="9986" width="51.140625" customWidth="1"/>
    <col min="9987" max="9987" width="23.5703125" customWidth="1"/>
    <col min="9988" max="9988" width="11.7109375" bestFit="1" customWidth="1"/>
    <col min="9989" max="9989" width="12.85546875" bestFit="1" customWidth="1"/>
    <col min="9990" max="9990" width="11.5703125" bestFit="1" customWidth="1"/>
    <col min="10242" max="10242" width="51.140625" customWidth="1"/>
    <col min="10243" max="10243" width="23.5703125" customWidth="1"/>
    <col min="10244" max="10244" width="11.7109375" bestFit="1" customWidth="1"/>
    <col min="10245" max="10245" width="12.85546875" bestFit="1" customWidth="1"/>
    <col min="10246" max="10246" width="11.5703125" bestFit="1" customWidth="1"/>
    <col min="10498" max="10498" width="51.140625" customWidth="1"/>
    <col min="10499" max="10499" width="23.5703125" customWidth="1"/>
    <col min="10500" max="10500" width="11.7109375" bestFit="1" customWidth="1"/>
    <col min="10501" max="10501" width="12.85546875" bestFit="1" customWidth="1"/>
    <col min="10502" max="10502" width="11.5703125" bestFit="1" customWidth="1"/>
    <col min="10754" max="10754" width="51.140625" customWidth="1"/>
    <col min="10755" max="10755" width="23.5703125" customWidth="1"/>
    <col min="10756" max="10756" width="11.7109375" bestFit="1" customWidth="1"/>
    <col min="10757" max="10757" width="12.85546875" bestFit="1" customWidth="1"/>
    <col min="10758" max="10758" width="11.5703125" bestFit="1" customWidth="1"/>
    <col min="11010" max="11010" width="51.140625" customWidth="1"/>
    <col min="11011" max="11011" width="23.5703125" customWidth="1"/>
    <col min="11012" max="11012" width="11.7109375" bestFit="1" customWidth="1"/>
    <col min="11013" max="11013" width="12.85546875" bestFit="1" customWidth="1"/>
    <col min="11014" max="11014" width="11.5703125" bestFit="1" customWidth="1"/>
    <col min="11266" max="11266" width="51.140625" customWidth="1"/>
    <col min="11267" max="11267" width="23.5703125" customWidth="1"/>
    <col min="11268" max="11268" width="11.7109375" bestFit="1" customWidth="1"/>
    <col min="11269" max="11269" width="12.85546875" bestFit="1" customWidth="1"/>
    <col min="11270" max="11270" width="11.5703125" bestFit="1" customWidth="1"/>
    <col min="11522" max="11522" width="51.140625" customWidth="1"/>
    <col min="11523" max="11523" width="23.5703125" customWidth="1"/>
    <col min="11524" max="11524" width="11.7109375" bestFit="1" customWidth="1"/>
    <col min="11525" max="11525" width="12.85546875" bestFit="1" customWidth="1"/>
    <col min="11526" max="11526" width="11.5703125" bestFit="1" customWidth="1"/>
    <col min="11778" max="11778" width="51.140625" customWidth="1"/>
    <col min="11779" max="11779" width="23.5703125" customWidth="1"/>
    <col min="11780" max="11780" width="11.7109375" bestFit="1" customWidth="1"/>
    <col min="11781" max="11781" width="12.85546875" bestFit="1" customWidth="1"/>
    <col min="11782" max="11782" width="11.5703125" bestFit="1" customWidth="1"/>
    <col min="12034" max="12034" width="51.140625" customWidth="1"/>
    <col min="12035" max="12035" width="23.5703125" customWidth="1"/>
    <col min="12036" max="12036" width="11.7109375" bestFit="1" customWidth="1"/>
    <col min="12037" max="12037" width="12.85546875" bestFit="1" customWidth="1"/>
    <col min="12038" max="12038" width="11.5703125" bestFit="1" customWidth="1"/>
    <col min="12290" max="12290" width="51.140625" customWidth="1"/>
    <col min="12291" max="12291" width="23.5703125" customWidth="1"/>
    <col min="12292" max="12292" width="11.7109375" bestFit="1" customWidth="1"/>
    <col min="12293" max="12293" width="12.85546875" bestFit="1" customWidth="1"/>
    <col min="12294" max="12294" width="11.5703125" bestFit="1" customWidth="1"/>
    <col min="12546" max="12546" width="51.140625" customWidth="1"/>
    <col min="12547" max="12547" width="23.5703125" customWidth="1"/>
    <col min="12548" max="12548" width="11.7109375" bestFit="1" customWidth="1"/>
    <col min="12549" max="12549" width="12.85546875" bestFit="1" customWidth="1"/>
    <col min="12550" max="12550" width="11.5703125" bestFit="1" customWidth="1"/>
    <col min="12802" max="12802" width="51.140625" customWidth="1"/>
    <col min="12803" max="12803" width="23.5703125" customWidth="1"/>
    <col min="12804" max="12804" width="11.7109375" bestFit="1" customWidth="1"/>
    <col min="12805" max="12805" width="12.85546875" bestFit="1" customWidth="1"/>
    <col min="12806" max="12806" width="11.5703125" bestFit="1" customWidth="1"/>
    <col min="13058" max="13058" width="51.140625" customWidth="1"/>
    <col min="13059" max="13059" width="23.5703125" customWidth="1"/>
    <col min="13060" max="13060" width="11.7109375" bestFit="1" customWidth="1"/>
    <col min="13061" max="13061" width="12.85546875" bestFit="1" customWidth="1"/>
    <col min="13062" max="13062" width="11.5703125" bestFit="1" customWidth="1"/>
    <col min="13314" max="13314" width="51.140625" customWidth="1"/>
    <col min="13315" max="13315" width="23.5703125" customWidth="1"/>
    <col min="13316" max="13316" width="11.7109375" bestFit="1" customWidth="1"/>
    <col min="13317" max="13317" width="12.85546875" bestFit="1" customWidth="1"/>
    <col min="13318" max="13318" width="11.5703125" bestFit="1" customWidth="1"/>
    <col min="13570" max="13570" width="51.140625" customWidth="1"/>
    <col min="13571" max="13571" width="23.5703125" customWidth="1"/>
    <col min="13572" max="13572" width="11.7109375" bestFit="1" customWidth="1"/>
    <col min="13573" max="13573" width="12.85546875" bestFit="1" customWidth="1"/>
    <col min="13574" max="13574" width="11.5703125" bestFit="1" customWidth="1"/>
    <col min="13826" max="13826" width="51.140625" customWidth="1"/>
    <col min="13827" max="13827" width="23.5703125" customWidth="1"/>
    <col min="13828" max="13828" width="11.7109375" bestFit="1" customWidth="1"/>
    <col min="13829" max="13829" width="12.85546875" bestFit="1" customWidth="1"/>
    <col min="13830" max="13830" width="11.5703125" bestFit="1" customWidth="1"/>
    <col min="14082" max="14082" width="51.140625" customWidth="1"/>
    <col min="14083" max="14083" width="23.5703125" customWidth="1"/>
    <col min="14084" max="14084" width="11.7109375" bestFit="1" customWidth="1"/>
    <col min="14085" max="14085" width="12.85546875" bestFit="1" customWidth="1"/>
    <col min="14086" max="14086" width="11.5703125" bestFit="1" customWidth="1"/>
    <col min="14338" max="14338" width="51.140625" customWidth="1"/>
    <col min="14339" max="14339" width="23.5703125" customWidth="1"/>
    <col min="14340" max="14340" width="11.7109375" bestFit="1" customWidth="1"/>
    <col min="14341" max="14341" width="12.85546875" bestFit="1" customWidth="1"/>
    <col min="14342" max="14342" width="11.5703125" bestFit="1" customWidth="1"/>
    <col min="14594" max="14594" width="51.140625" customWidth="1"/>
    <col min="14595" max="14595" width="23.5703125" customWidth="1"/>
    <col min="14596" max="14596" width="11.7109375" bestFit="1" customWidth="1"/>
    <col min="14597" max="14597" width="12.85546875" bestFit="1" customWidth="1"/>
    <col min="14598" max="14598" width="11.5703125" bestFit="1" customWidth="1"/>
    <col min="14850" max="14850" width="51.140625" customWidth="1"/>
    <col min="14851" max="14851" width="23.5703125" customWidth="1"/>
    <col min="14852" max="14852" width="11.7109375" bestFit="1" customWidth="1"/>
    <col min="14853" max="14853" width="12.85546875" bestFit="1" customWidth="1"/>
    <col min="14854" max="14854" width="11.5703125" bestFit="1" customWidth="1"/>
    <col min="15106" max="15106" width="51.140625" customWidth="1"/>
    <col min="15107" max="15107" width="23.5703125" customWidth="1"/>
    <col min="15108" max="15108" width="11.7109375" bestFit="1" customWidth="1"/>
    <col min="15109" max="15109" width="12.85546875" bestFit="1" customWidth="1"/>
    <col min="15110" max="15110" width="11.5703125" bestFit="1" customWidth="1"/>
    <col min="15362" max="15362" width="51.140625" customWidth="1"/>
    <col min="15363" max="15363" width="23.5703125" customWidth="1"/>
    <col min="15364" max="15364" width="11.7109375" bestFit="1" customWidth="1"/>
    <col min="15365" max="15365" width="12.85546875" bestFit="1" customWidth="1"/>
    <col min="15366" max="15366" width="11.5703125" bestFit="1" customWidth="1"/>
    <col min="15618" max="15618" width="51.140625" customWidth="1"/>
    <col min="15619" max="15619" width="23.5703125" customWidth="1"/>
    <col min="15620" max="15620" width="11.7109375" bestFit="1" customWidth="1"/>
    <col min="15621" max="15621" width="12.85546875" bestFit="1" customWidth="1"/>
    <col min="15622" max="15622" width="11.5703125" bestFit="1" customWidth="1"/>
    <col min="15874" max="15874" width="51.140625" customWidth="1"/>
    <col min="15875" max="15875" width="23.5703125" customWidth="1"/>
    <col min="15876" max="15876" width="11.7109375" bestFit="1" customWidth="1"/>
    <col min="15877" max="15877" width="12.85546875" bestFit="1" customWidth="1"/>
    <col min="15878" max="15878" width="11.5703125" bestFit="1" customWidth="1"/>
    <col min="16130" max="16130" width="51.140625" customWidth="1"/>
    <col min="16131" max="16131" width="23.5703125" customWidth="1"/>
    <col min="16132" max="16132" width="11.7109375" bestFit="1" customWidth="1"/>
    <col min="16133" max="16133" width="12.85546875" bestFit="1" customWidth="1"/>
    <col min="16134" max="16134" width="11.5703125" bestFit="1" customWidth="1"/>
  </cols>
  <sheetData>
    <row r="1" spans="1:3" ht="30" customHeight="1" x14ac:dyDescent="0.3">
      <c r="B1" s="143" t="s">
        <v>20</v>
      </c>
      <c r="C1" s="143"/>
    </row>
    <row r="2" spans="1:3" ht="30" customHeight="1" thickBot="1" x14ac:dyDescent="0.3">
      <c r="B2" s="2"/>
      <c r="C2" s="2"/>
    </row>
    <row r="3" spans="1:3" ht="30" customHeight="1" x14ac:dyDescent="0.25">
      <c r="B3" s="145" t="s">
        <v>66</v>
      </c>
      <c r="C3" s="146"/>
    </row>
    <row r="4" spans="1:3" ht="23.25" customHeight="1" x14ac:dyDescent="0.25">
      <c r="B4" s="47" t="s">
        <v>24</v>
      </c>
      <c r="C4" s="26">
        <f>+[22]RECAUDACION!R20</f>
        <v>1171415.32</v>
      </c>
    </row>
    <row r="5" spans="1:3" ht="23.25" customHeight="1" x14ac:dyDescent="0.25">
      <c r="B5" s="4" t="s">
        <v>2</v>
      </c>
      <c r="C5" s="27">
        <f>+[22]RECAUDACION!T20</f>
        <v>1259936.42</v>
      </c>
    </row>
    <row r="6" spans="1:3" ht="23.25" customHeight="1" x14ac:dyDescent="0.25">
      <c r="B6" s="4" t="s">
        <v>3</v>
      </c>
      <c r="C6" s="27">
        <f>+[22]RECAUDACION!W20</f>
        <v>3323388.1500000004</v>
      </c>
    </row>
    <row r="7" spans="1:3" ht="23.25" customHeight="1" x14ac:dyDescent="0.25">
      <c r="B7" s="4" t="s">
        <v>4</v>
      </c>
      <c r="C7" s="27">
        <f>+[22]RECAUDACION!Y20</f>
        <v>5161470.7200000007</v>
      </c>
    </row>
    <row r="8" spans="1:3" ht="23.25" customHeight="1" x14ac:dyDescent="0.25">
      <c r="B8" s="4" t="s">
        <v>5</v>
      </c>
      <c r="C8" s="27">
        <f>+[22]RECAUDACION!AA20</f>
        <v>6720530.7800000003</v>
      </c>
    </row>
    <row r="9" spans="1:3" ht="23.25" customHeight="1" x14ac:dyDescent="0.25">
      <c r="B9" s="4" t="s">
        <v>6</v>
      </c>
      <c r="C9" s="27">
        <f>+[22]RECAUDACION!AC20</f>
        <v>6442614.3200000003</v>
      </c>
    </row>
    <row r="10" spans="1:3" ht="23.25" customHeight="1" x14ac:dyDescent="0.25">
      <c r="B10" s="4" t="s">
        <v>7</v>
      </c>
      <c r="C10" s="27">
        <f>+[22]RECAUDACION!AE20</f>
        <v>5903249.54</v>
      </c>
    </row>
    <row r="11" spans="1:3" ht="23.25" customHeight="1" x14ac:dyDescent="0.25">
      <c r="B11" s="10" t="s">
        <v>8</v>
      </c>
      <c r="C11" s="60">
        <f>[22]RECAUDACION!AG20</f>
        <v>6800554.5800000001</v>
      </c>
    </row>
    <row r="12" spans="1:3" ht="30" customHeight="1" thickBot="1" x14ac:dyDescent="0.3">
      <c r="B12" s="14"/>
      <c r="C12" s="2"/>
    </row>
    <row r="13" spans="1:3" ht="30" customHeight="1" thickBot="1" x14ac:dyDescent="0.3">
      <c r="B13" s="16" t="s">
        <v>9</v>
      </c>
      <c r="C13" s="169">
        <f>+C11</f>
        <v>6800554.5800000001</v>
      </c>
    </row>
    <row r="14" spans="1:3" ht="30" customHeight="1" thickBot="1" x14ac:dyDescent="0.3">
      <c r="B14" s="2"/>
      <c r="C14" s="2"/>
    </row>
    <row r="15" spans="1:3" ht="30" customHeight="1" thickBot="1" x14ac:dyDescent="0.3">
      <c r="A15" s="33"/>
      <c r="B15" s="141" t="s">
        <v>10</v>
      </c>
      <c r="C15" s="142"/>
    </row>
    <row r="16" spans="1:3" ht="30" hidden="1" customHeight="1" x14ac:dyDescent="0.25">
      <c r="B16" s="190"/>
      <c r="C16" s="191"/>
    </row>
    <row r="17" spans="2:5" ht="24" customHeight="1" x14ac:dyDescent="0.25">
      <c r="B17" s="18" t="s">
        <v>13</v>
      </c>
      <c r="C17" s="189">
        <f>+C9-C8</f>
        <v>-277916.45999999996</v>
      </c>
    </row>
    <row r="18" spans="2:5" ht="24" customHeight="1" x14ac:dyDescent="0.25">
      <c r="B18" s="18" t="s">
        <v>14</v>
      </c>
      <c r="C18" s="189">
        <f>+C10-C9</f>
        <v>-539364.78000000026</v>
      </c>
    </row>
    <row r="19" spans="2:5" ht="20.25" customHeight="1" x14ac:dyDescent="0.25">
      <c r="B19" s="18" t="s">
        <v>15</v>
      </c>
      <c r="C19" s="189">
        <f>+C11-C10</f>
        <v>897305.04</v>
      </c>
    </row>
    <row r="20" spans="2:5" ht="21" customHeight="1" x14ac:dyDescent="0.25">
      <c r="B20" s="21" t="s">
        <v>16</v>
      </c>
      <c r="C20" s="22">
        <f>+(C17+C18+C19)/3</f>
        <v>26674.599999999937</v>
      </c>
    </row>
    <row r="21" spans="2:5" ht="21" customHeight="1" x14ac:dyDescent="0.25">
      <c r="B21" s="18" t="s">
        <v>17</v>
      </c>
      <c r="C21" s="19">
        <f>+C11</f>
        <v>6800554.5800000001</v>
      </c>
    </row>
    <row r="22" spans="2:5" ht="20.25" customHeight="1" thickBot="1" x14ac:dyDescent="0.3">
      <c r="B22" s="18" t="s">
        <v>18</v>
      </c>
      <c r="C22" s="19">
        <f>+C21+C20</f>
        <v>6827229.1799999997</v>
      </c>
    </row>
    <row r="23" spans="2:5" ht="30" customHeight="1" thickBot="1" x14ac:dyDescent="0.3">
      <c r="B23" s="24" t="s">
        <v>19</v>
      </c>
      <c r="C23" s="128">
        <v>3000000</v>
      </c>
      <c r="E23" s="67"/>
    </row>
    <row r="24" spans="2:5" ht="30" customHeight="1" x14ac:dyDescent="0.25">
      <c r="B24" s="2"/>
      <c r="C24" s="2"/>
    </row>
    <row r="25" spans="2:5" ht="30" customHeight="1" x14ac:dyDescent="0.25">
      <c r="B25" s="2"/>
      <c r="C25" s="2"/>
    </row>
    <row r="26" spans="2:5" ht="30" customHeight="1" x14ac:dyDescent="0.25">
      <c r="B26" s="2"/>
      <c r="C26" s="2"/>
    </row>
    <row r="27" spans="2:5" ht="30" customHeight="1" x14ac:dyDescent="0.25">
      <c r="B27" s="2"/>
      <c r="C27" s="2"/>
    </row>
    <row r="28" spans="2:5" ht="30" customHeight="1" x14ac:dyDescent="0.25">
      <c r="B28" s="2"/>
      <c r="C28" s="2"/>
    </row>
    <row r="29" spans="2:5" ht="30" customHeight="1" x14ac:dyDescent="0.25">
      <c r="B29" s="2"/>
      <c r="C29" s="2"/>
    </row>
    <row r="30" spans="2:5" ht="30" customHeight="1" x14ac:dyDescent="0.25">
      <c r="B30" s="2"/>
      <c r="C30" s="2"/>
    </row>
    <row r="31" spans="2:5" ht="30" customHeight="1" x14ac:dyDescent="0.25">
      <c r="B31" s="2"/>
      <c r="C31" s="2"/>
    </row>
    <row r="32" spans="2:5" ht="30" customHeight="1" x14ac:dyDescent="0.25">
      <c r="B32" s="2"/>
      <c r="C32" s="2"/>
    </row>
    <row r="33" spans="2:3" ht="30" customHeight="1" x14ac:dyDescent="0.25">
      <c r="B33" s="2"/>
      <c r="C33" s="2"/>
    </row>
    <row r="34" spans="2:3" ht="30" customHeight="1" x14ac:dyDescent="0.25">
      <c r="B34" s="2"/>
      <c r="C34" s="2"/>
    </row>
    <row r="35" spans="2:3" ht="30" customHeight="1" x14ac:dyDescent="0.25">
      <c r="B35" s="2"/>
      <c r="C35" s="2"/>
    </row>
    <row r="36" spans="2:3" ht="30" customHeight="1" x14ac:dyDescent="0.25">
      <c r="B36" s="2"/>
      <c r="C36" s="2"/>
    </row>
    <row r="37" spans="2:3" ht="30" customHeight="1" x14ac:dyDescent="0.25">
      <c r="B37" s="2"/>
      <c r="C37" s="2"/>
    </row>
    <row r="38" spans="2:3" ht="30" customHeight="1" x14ac:dyDescent="0.25">
      <c r="B38" s="2"/>
      <c r="C38" s="2"/>
    </row>
    <row r="39" spans="2:3" ht="30" customHeight="1" x14ac:dyDescent="0.25">
      <c r="B39" s="2"/>
      <c r="C39" s="2"/>
    </row>
    <row r="40" spans="2:3" ht="30" customHeight="1" x14ac:dyDescent="0.25">
      <c r="B40" s="2"/>
      <c r="C40" s="2"/>
    </row>
    <row r="41" spans="2:3" ht="30" customHeight="1" x14ac:dyDescent="0.25">
      <c r="B41" s="2"/>
      <c r="C41" s="2"/>
    </row>
    <row r="42" spans="2:3" ht="30" customHeight="1" x14ac:dyDescent="0.25">
      <c r="B42" s="2"/>
      <c r="C42" s="2"/>
    </row>
    <row r="43" spans="2:3" ht="30" customHeight="1" x14ac:dyDescent="0.25">
      <c r="B43" s="2"/>
      <c r="C43" s="2"/>
    </row>
    <row r="44" spans="2:3" ht="30" customHeight="1" x14ac:dyDescent="0.25">
      <c r="B44" s="2"/>
      <c r="C44" s="2"/>
    </row>
    <row r="45" spans="2:3" ht="30" customHeight="1" x14ac:dyDescent="0.25">
      <c r="B45" s="2"/>
      <c r="C45" s="2"/>
    </row>
    <row r="46" spans="2:3" ht="30" customHeight="1" x14ac:dyDescent="0.25">
      <c r="B46" s="2"/>
      <c r="C46" s="2"/>
    </row>
    <row r="47" spans="2:3" ht="30" customHeight="1" x14ac:dyDescent="0.25">
      <c r="B47" s="2"/>
      <c r="C47" s="2"/>
    </row>
    <row r="48" spans="2:3" ht="30" customHeight="1" x14ac:dyDescent="0.25">
      <c r="B48" s="2"/>
      <c r="C48" s="2"/>
    </row>
    <row r="49" spans="2:3" ht="30" customHeight="1" x14ac:dyDescent="0.25">
      <c r="B49" s="2"/>
      <c r="C49" s="2"/>
    </row>
    <row r="50" spans="2:3" ht="30" customHeight="1" x14ac:dyDescent="0.25">
      <c r="B50" s="2"/>
      <c r="C50" s="2"/>
    </row>
    <row r="51" spans="2:3" ht="30" customHeight="1" x14ac:dyDescent="0.25">
      <c r="B51" s="2"/>
      <c r="C51" s="2"/>
    </row>
    <row r="52" spans="2:3" ht="30" customHeight="1" x14ac:dyDescent="0.25">
      <c r="B52" s="2"/>
      <c r="C52" s="2"/>
    </row>
    <row r="53" spans="2:3" ht="30" customHeight="1" x14ac:dyDescent="0.25">
      <c r="B53" s="2"/>
      <c r="C53" s="2"/>
    </row>
    <row r="54" spans="2:3" ht="30" customHeight="1" x14ac:dyDescent="0.25">
      <c r="B54" s="2"/>
      <c r="C54" s="2"/>
    </row>
    <row r="55" spans="2:3" ht="30" customHeight="1" x14ac:dyDescent="0.25">
      <c r="B55" s="2"/>
      <c r="C55" s="2"/>
    </row>
    <row r="56" spans="2:3" ht="30" customHeight="1" x14ac:dyDescent="0.25">
      <c r="B56" s="2"/>
      <c r="C56" s="2"/>
    </row>
    <row r="57" spans="2:3" ht="30" customHeight="1" x14ac:dyDescent="0.25">
      <c r="B57" s="2"/>
      <c r="C57" s="2"/>
    </row>
    <row r="58" spans="2:3" ht="30" customHeight="1" x14ac:dyDescent="0.25">
      <c r="B58" s="2"/>
      <c r="C58" s="2"/>
    </row>
    <row r="59" spans="2:3" ht="30" customHeight="1" x14ac:dyDescent="0.25">
      <c r="B59" s="2"/>
      <c r="C59" s="2"/>
    </row>
    <row r="60" spans="2:3" ht="30" customHeight="1" x14ac:dyDescent="0.25">
      <c r="B60" s="2"/>
      <c r="C60" s="2"/>
    </row>
    <row r="61" spans="2:3" ht="30" customHeight="1" x14ac:dyDescent="0.25">
      <c r="B61" s="2"/>
      <c r="C61" s="2"/>
    </row>
    <row r="62" spans="2:3" ht="30" customHeight="1" x14ac:dyDescent="0.25">
      <c r="B62" s="2"/>
      <c r="C62" s="2"/>
    </row>
    <row r="63" spans="2:3" ht="30" customHeight="1" x14ac:dyDescent="0.25">
      <c r="B63" s="2"/>
      <c r="C63" s="2"/>
    </row>
    <row r="64" spans="2:3" ht="30" customHeight="1" x14ac:dyDescent="0.25">
      <c r="B64" s="2"/>
      <c r="C64" s="2"/>
    </row>
    <row r="65" spans="2:3" ht="30" customHeight="1" x14ac:dyDescent="0.25">
      <c r="B65" s="2"/>
      <c r="C65" s="2"/>
    </row>
    <row r="66" spans="2:3" ht="30" customHeight="1" x14ac:dyDescent="0.25">
      <c r="B66" s="2"/>
      <c r="C66" s="2"/>
    </row>
    <row r="67" spans="2:3" ht="30" customHeight="1" x14ac:dyDescent="0.25">
      <c r="B67" s="2"/>
      <c r="C67" s="2"/>
    </row>
    <row r="68" spans="2:3" ht="30" customHeight="1" x14ac:dyDescent="0.25">
      <c r="B68" s="2"/>
      <c r="C68" s="2"/>
    </row>
    <row r="69" spans="2:3" ht="30" customHeight="1" x14ac:dyDescent="0.25">
      <c r="B69" s="2"/>
      <c r="C69" s="2"/>
    </row>
    <row r="70" spans="2:3" ht="30" customHeight="1" x14ac:dyDescent="0.25">
      <c r="B70" s="2"/>
      <c r="C70" s="2"/>
    </row>
    <row r="71" spans="2:3" ht="30" customHeight="1" x14ac:dyDescent="0.25">
      <c r="B71" s="2"/>
    </row>
    <row r="72" spans="2:3" ht="30" customHeight="1" x14ac:dyDescent="0.25">
      <c r="B72" s="2"/>
    </row>
    <row r="73" spans="2:3" ht="30" customHeight="1" x14ac:dyDescent="0.25">
      <c r="B73" s="2"/>
    </row>
    <row r="74" spans="2:3" ht="30" customHeight="1" x14ac:dyDescent="0.25">
      <c r="B74" s="2"/>
    </row>
    <row r="75" spans="2:3" ht="30" customHeight="1" x14ac:dyDescent="0.25">
      <c r="B75" s="2"/>
    </row>
    <row r="76" spans="2:3" ht="30" customHeight="1" x14ac:dyDescent="0.25">
      <c r="B76" s="2"/>
    </row>
    <row r="77" spans="2:3" ht="30" customHeight="1" x14ac:dyDescent="0.25">
      <c r="B77" s="2"/>
    </row>
    <row r="78" spans="2:3" ht="30" customHeight="1" x14ac:dyDescent="0.25">
      <c r="B78" s="2"/>
    </row>
    <row r="79" spans="2:3" ht="30" customHeight="1" x14ac:dyDescent="0.25">
      <c r="B79" s="2"/>
    </row>
    <row r="80" spans="2:3" ht="30" customHeight="1" x14ac:dyDescent="0.25">
      <c r="B80" s="2"/>
    </row>
    <row r="81" spans="2:2" ht="30" customHeight="1" x14ac:dyDescent="0.25">
      <c r="B81" s="2"/>
    </row>
    <row r="82" spans="2:2" ht="30" customHeight="1" x14ac:dyDescent="0.25">
      <c r="B82" s="2"/>
    </row>
    <row r="83" spans="2:2" ht="30" customHeight="1" x14ac:dyDescent="0.25">
      <c r="B83" s="2"/>
    </row>
    <row r="84" spans="2:2" ht="30" customHeight="1" x14ac:dyDescent="0.25">
      <c r="B84" s="2"/>
    </row>
    <row r="85" spans="2:2" ht="30" customHeight="1" x14ac:dyDescent="0.25">
      <c r="B85" s="2"/>
    </row>
    <row r="86" spans="2:2" ht="30" customHeight="1" x14ac:dyDescent="0.25">
      <c r="B86" s="2"/>
    </row>
    <row r="87" spans="2:2" ht="30" customHeight="1" x14ac:dyDescent="0.25">
      <c r="B87" s="2"/>
    </row>
    <row r="88" spans="2:2" ht="30" customHeight="1" x14ac:dyDescent="0.25">
      <c r="B88" s="2"/>
    </row>
    <row r="89" spans="2:2" ht="30" customHeight="1" x14ac:dyDescent="0.25">
      <c r="B89" s="2"/>
    </row>
    <row r="90" spans="2:2" ht="30" customHeight="1" x14ac:dyDescent="0.25">
      <c r="B90" s="2"/>
    </row>
    <row r="91" spans="2:2" ht="30" customHeight="1" x14ac:dyDescent="0.25">
      <c r="B91" s="2"/>
    </row>
    <row r="92" spans="2:2" ht="30" customHeight="1" x14ac:dyDescent="0.25">
      <c r="B92" s="2"/>
    </row>
    <row r="93" spans="2:2" ht="30" customHeight="1" x14ac:dyDescent="0.25">
      <c r="B93" s="2"/>
    </row>
    <row r="94" spans="2:2" ht="30" customHeight="1" x14ac:dyDescent="0.25">
      <c r="B94" s="2"/>
    </row>
    <row r="95" spans="2:2" ht="30" customHeight="1" x14ac:dyDescent="0.25">
      <c r="B95" s="2"/>
    </row>
    <row r="96" spans="2:2" ht="30" customHeight="1" x14ac:dyDescent="0.25">
      <c r="B96" s="2"/>
    </row>
    <row r="97" spans="2:2" ht="30" customHeight="1" x14ac:dyDescent="0.25">
      <c r="B97" s="2"/>
    </row>
    <row r="98" spans="2:2" ht="30" customHeight="1" x14ac:dyDescent="0.25">
      <c r="B98" s="2"/>
    </row>
    <row r="99" spans="2:2" ht="30" customHeight="1" x14ac:dyDescent="0.25">
      <c r="B99" s="2"/>
    </row>
    <row r="100" spans="2:2" ht="30" customHeight="1" x14ac:dyDescent="0.25">
      <c r="B100" s="2"/>
    </row>
    <row r="101" spans="2:2" ht="30" customHeight="1" x14ac:dyDescent="0.25">
      <c r="B101" s="2"/>
    </row>
    <row r="102" spans="2:2" ht="30" customHeight="1" x14ac:dyDescent="0.25">
      <c r="B102" s="2"/>
    </row>
    <row r="103" spans="2:2" ht="30" customHeight="1" x14ac:dyDescent="0.25">
      <c r="B103" s="2"/>
    </row>
    <row r="104" spans="2:2" ht="30" customHeight="1" x14ac:dyDescent="0.25">
      <c r="B104" s="2"/>
    </row>
    <row r="105" spans="2:2" ht="30" customHeight="1" x14ac:dyDescent="0.25">
      <c r="B105" s="2"/>
    </row>
    <row r="106" spans="2:2" ht="30" customHeight="1" x14ac:dyDescent="0.25">
      <c r="B106" s="2"/>
    </row>
    <row r="107" spans="2:2" ht="30" customHeight="1" x14ac:dyDescent="0.25">
      <c r="B107" s="2"/>
    </row>
    <row r="108" spans="2:2" ht="30" customHeight="1" x14ac:dyDescent="0.25">
      <c r="B108" s="2"/>
    </row>
    <row r="109" spans="2:2" ht="30" customHeight="1" x14ac:dyDescent="0.25">
      <c r="B109" s="2"/>
    </row>
    <row r="110" spans="2:2" ht="30" customHeight="1" x14ac:dyDescent="0.25">
      <c r="B110" s="2"/>
    </row>
    <row r="111" spans="2:2" ht="30" customHeight="1" x14ac:dyDescent="0.25">
      <c r="B111" s="2"/>
    </row>
    <row r="112" spans="2:2" ht="30" customHeight="1" x14ac:dyDescent="0.25">
      <c r="B112" s="2"/>
    </row>
    <row r="113" spans="2:2" ht="30" customHeight="1" x14ac:dyDescent="0.25">
      <c r="B113" s="2"/>
    </row>
    <row r="114" spans="2:2" ht="30" customHeight="1" x14ac:dyDescent="0.25">
      <c r="B114" s="2"/>
    </row>
    <row r="115" spans="2:2" ht="30" customHeight="1" x14ac:dyDescent="0.25">
      <c r="B115" s="2"/>
    </row>
    <row r="116" spans="2:2" ht="30" customHeight="1" x14ac:dyDescent="0.25">
      <c r="B116" s="2"/>
    </row>
    <row r="117" spans="2:2" ht="30" customHeight="1" x14ac:dyDescent="0.25">
      <c r="B117" s="2"/>
    </row>
    <row r="118" spans="2:2" ht="30" customHeight="1" x14ac:dyDescent="0.25">
      <c r="B118" s="2"/>
    </row>
    <row r="119" spans="2:2" ht="30" customHeight="1" x14ac:dyDescent="0.25">
      <c r="B119" s="2"/>
    </row>
    <row r="120" spans="2:2" ht="30" customHeight="1" x14ac:dyDescent="0.25">
      <c r="B120" s="2"/>
    </row>
    <row r="121" spans="2:2" ht="30" customHeight="1" x14ac:dyDescent="0.25">
      <c r="B121" s="2"/>
    </row>
    <row r="122" spans="2:2" ht="30" customHeight="1" x14ac:dyDescent="0.25">
      <c r="B122" s="2"/>
    </row>
    <row r="123" spans="2:2" ht="30" customHeight="1" x14ac:dyDescent="0.25">
      <c r="B123" s="2"/>
    </row>
    <row r="124" spans="2:2" ht="30" customHeight="1" x14ac:dyDescent="0.25">
      <c r="B124" s="2"/>
    </row>
    <row r="125" spans="2:2" ht="30" customHeight="1" x14ac:dyDescent="0.25">
      <c r="B125" s="2"/>
    </row>
    <row r="126" spans="2:2" ht="30" customHeight="1" x14ac:dyDescent="0.25">
      <c r="B126" s="2"/>
    </row>
    <row r="127" spans="2:2" ht="30" customHeight="1" x14ac:dyDescent="0.25">
      <c r="B127" s="2"/>
    </row>
    <row r="128" spans="2:2" ht="30" customHeight="1" x14ac:dyDescent="0.25">
      <c r="B128" s="2"/>
    </row>
    <row r="129" spans="2:2" ht="30" customHeight="1" x14ac:dyDescent="0.25">
      <c r="B129" s="2"/>
    </row>
    <row r="130" spans="2:2" ht="30" customHeight="1" x14ac:dyDescent="0.25">
      <c r="B130" s="2"/>
    </row>
    <row r="131" spans="2:2" ht="30" customHeight="1" x14ac:dyDescent="0.25">
      <c r="B131" s="2"/>
    </row>
    <row r="132" spans="2:2" ht="30" customHeight="1" x14ac:dyDescent="0.25">
      <c r="B132" s="2"/>
    </row>
    <row r="133" spans="2:2" ht="30" customHeight="1" x14ac:dyDescent="0.25">
      <c r="B133" s="2"/>
    </row>
    <row r="134" spans="2:2" ht="30" customHeight="1" x14ac:dyDescent="0.25">
      <c r="B134" s="2"/>
    </row>
    <row r="135" spans="2:2" ht="30" customHeight="1" x14ac:dyDescent="0.25">
      <c r="B135" s="2"/>
    </row>
    <row r="136" spans="2:2" ht="30" customHeight="1" x14ac:dyDescent="0.25">
      <c r="B136" s="2"/>
    </row>
    <row r="137" spans="2:2" ht="30" customHeight="1" x14ac:dyDescent="0.25">
      <c r="B137" s="2"/>
    </row>
    <row r="138" spans="2:2" ht="30" customHeight="1" x14ac:dyDescent="0.25">
      <c r="B138" s="2"/>
    </row>
    <row r="139" spans="2:2" ht="30" customHeight="1" x14ac:dyDescent="0.25">
      <c r="B139" s="2"/>
    </row>
    <row r="140" spans="2:2" ht="30" customHeight="1" x14ac:dyDescent="0.25">
      <c r="B140" s="2"/>
    </row>
    <row r="141" spans="2:2" ht="30" customHeight="1" x14ac:dyDescent="0.25">
      <c r="B141" s="2"/>
    </row>
    <row r="142" spans="2:2" ht="30" customHeight="1" x14ac:dyDescent="0.25">
      <c r="B142" s="2"/>
    </row>
    <row r="143" spans="2:2" ht="30" customHeight="1" x14ac:dyDescent="0.25">
      <c r="B143" s="2"/>
    </row>
    <row r="144" spans="2:2" ht="30" customHeight="1" x14ac:dyDescent="0.25">
      <c r="B144" s="2"/>
    </row>
    <row r="145" spans="2:2" ht="30" customHeight="1" x14ac:dyDescent="0.25">
      <c r="B145" s="2"/>
    </row>
    <row r="146" spans="2:2" ht="30" customHeight="1" x14ac:dyDescent="0.25">
      <c r="B146" s="2"/>
    </row>
    <row r="147" spans="2:2" ht="30" customHeight="1" x14ac:dyDescent="0.25">
      <c r="B147" s="2"/>
    </row>
    <row r="148" spans="2:2" ht="30" customHeight="1" x14ac:dyDescent="0.25">
      <c r="B148" s="2"/>
    </row>
    <row r="149" spans="2:2" ht="30" customHeight="1" x14ac:dyDescent="0.25">
      <c r="B149" s="2"/>
    </row>
    <row r="150" spans="2:2" ht="30" customHeight="1" x14ac:dyDescent="0.25">
      <c r="B150" s="2"/>
    </row>
    <row r="151" spans="2:2" ht="30" customHeight="1" x14ac:dyDescent="0.25">
      <c r="B151" s="2"/>
    </row>
    <row r="152" spans="2:2" ht="30" customHeight="1" x14ac:dyDescent="0.25">
      <c r="B152" s="2"/>
    </row>
    <row r="153" spans="2:2" ht="30" customHeight="1" x14ac:dyDescent="0.25">
      <c r="B153" s="2"/>
    </row>
    <row r="154" spans="2:2" ht="30" customHeight="1" x14ac:dyDescent="0.25">
      <c r="B154" s="2"/>
    </row>
    <row r="155" spans="2:2" ht="30" customHeight="1" x14ac:dyDescent="0.25">
      <c r="B155" s="2"/>
    </row>
    <row r="156" spans="2:2" ht="30" customHeight="1" x14ac:dyDescent="0.25">
      <c r="B156" s="2"/>
    </row>
    <row r="157" spans="2:2" ht="30" customHeight="1" x14ac:dyDescent="0.25">
      <c r="B157" s="2"/>
    </row>
    <row r="158" spans="2:2" ht="30" customHeight="1" x14ac:dyDescent="0.25">
      <c r="B158" s="2"/>
    </row>
    <row r="159" spans="2:2" ht="30" customHeight="1" x14ac:dyDescent="0.25">
      <c r="B159" s="2"/>
    </row>
    <row r="160" spans="2:2" ht="30" customHeight="1" x14ac:dyDescent="0.25">
      <c r="B160" s="2"/>
    </row>
    <row r="161" spans="2:2" ht="30" customHeight="1" x14ac:dyDescent="0.25">
      <c r="B161" s="2"/>
    </row>
    <row r="162" spans="2:2" ht="30" customHeight="1" x14ac:dyDescent="0.25">
      <c r="B162" s="2"/>
    </row>
    <row r="163" spans="2:2" ht="30" customHeight="1" x14ac:dyDescent="0.25">
      <c r="B163" s="2"/>
    </row>
    <row r="164" spans="2:2" ht="30" customHeight="1" x14ac:dyDescent="0.25">
      <c r="B164" s="2"/>
    </row>
    <row r="165" spans="2:2" ht="30" customHeight="1" x14ac:dyDescent="0.25">
      <c r="B165" s="2"/>
    </row>
    <row r="166" spans="2:2" ht="30" customHeight="1" x14ac:dyDescent="0.25">
      <c r="B166" s="2"/>
    </row>
    <row r="167" spans="2:2" ht="30" customHeight="1" x14ac:dyDescent="0.25">
      <c r="B167" s="2"/>
    </row>
    <row r="168" spans="2:2" ht="30" customHeight="1" x14ac:dyDescent="0.25">
      <c r="B168" s="2"/>
    </row>
    <row r="169" spans="2:2" ht="30" customHeight="1" x14ac:dyDescent="0.25">
      <c r="B169" s="2"/>
    </row>
    <row r="170" spans="2:2" ht="30" customHeight="1" x14ac:dyDescent="0.25">
      <c r="B170" s="2"/>
    </row>
    <row r="171" spans="2:2" ht="30" customHeight="1" x14ac:dyDescent="0.25">
      <c r="B171" s="2"/>
    </row>
    <row r="172" spans="2:2" ht="30" customHeight="1" x14ac:dyDescent="0.25">
      <c r="B172" s="2"/>
    </row>
    <row r="173" spans="2:2" ht="30" customHeight="1" x14ac:dyDescent="0.25">
      <c r="B173" s="2"/>
    </row>
    <row r="174" spans="2:2" ht="30" customHeight="1" x14ac:dyDescent="0.25">
      <c r="B174" s="2"/>
    </row>
    <row r="175" spans="2:2" ht="30" customHeight="1" x14ac:dyDescent="0.25">
      <c r="B175" s="2"/>
    </row>
    <row r="176" spans="2:2" ht="30" customHeight="1" x14ac:dyDescent="0.25">
      <c r="B176" s="2"/>
    </row>
    <row r="177" spans="2:2" ht="30" customHeight="1" x14ac:dyDescent="0.25">
      <c r="B177" s="2"/>
    </row>
    <row r="178" spans="2:2" ht="30" customHeight="1" x14ac:dyDescent="0.25">
      <c r="B178" s="2"/>
    </row>
    <row r="179" spans="2:2" ht="30" customHeight="1" x14ac:dyDescent="0.25">
      <c r="B179" s="2"/>
    </row>
    <row r="180" spans="2:2" ht="30" customHeight="1" x14ac:dyDescent="0.25">
      <c r="B180" s="2"/>
    </row>
    <row r="181" spans="2:2" ht="30" customHeight="1" x14ac:dyDescent="0.25">
      <c r="B181" s="2"/>
    </row>
    <row r="182" spans="2:2" ht="30" customHeight="1" x14ac:dyDescent="0.25">
      <c r="B182" s="2"/>
    </row>
    <row r="183" spans="2:2" ht="30" customHeight="1" x14ac:dyDescent="0.25">
      <c r="B183" s="2"/>
    </row>
    <row r="184" spans="2:2" ht="30" customHeight="1" x14ac:dyDescent="0.25">
      <c r="B184" s="2"/>
    </row>
    <row r="185" spans="2:2" ht="30" customHeight="1" x14ac:dyDescent="0.25">
      <c r="B185" s="2"/>
    </row>
    <row r="186" spans="2:2" ht="30" customHeight="1" x14ac:dyDescent="0.25">
      <c r="B186" s="2"/>
    </row>
    <row r="187" spans="2:2" ht="30" customHeight="1" x14ac:dyDescent="0.25">
      <c r="B187" s="2"/>
    </row>
    <row r="188" spans="2:2" ht="30" customHeight="1" x14ac:dyDescent="0.25">
      <c r="B188" s="2"/>
    </row>
    <row r="189" spans="2:2" ht="30" customHeight="1" x14ac:dyDescent="0.25">
      <c r="B189" s="2"/>
    </row>
    <row r="190" spans="2:2" ht="30" customHeight="1" x14ac:dyDescent="0.25">
      <c r="B190" s="2"/>
    </row>
    <row r="191" spans="2:2" ht="30" customHeight="1" x14ac:dyDescent="0.25">
      <c r="B191" s="2"/>
    </row>
    <row r="192" spans="2:2" ht="30" customHeight="1" x14ac:dyDescent="0.25">
      <c r="B192" s="2"/>
    </row>
    <row r="193" spans="2:2" ht="30" customHeight="1" x14ac:dyDescent="0.25">
      <c r="B193" s="2"/>
    </row>
    <row r="194" spans="2:2" ht="30" customHeight="1" x14ac:dyDescent="0.25">
      <c r="B194" s="2"/>
    </row>
    <row r="195" spans="2:2" ht="30" customHeight="1" x14ac:dyDescent="0.25">
      <c r="B195" s="2"/>
    </row>
    <row r="196" spans="2:2" ht="30" customHeight="1" x14ac:dyDescent="0.25">
      <c r="B196" s="2"/>
    </row>
    <row r="197" spans="2:2" ht="30" customHeight="1" x14ac:dyDescent="0.25">
      <c r="B197" s="2"/>
    </row>
    <row r="198" spans="2:2" ht="30" customHeight="1" x14ac:dyDescent="0.25">
      <c r="B198" s="2"/>
    </row>
    <row r="199" spans="2:2" ht="30" customHeight="1" x14ac:dyDescent="0.25">
      <c r="B199" s="2"/>
    </row>
  </sheetData>
  <mergeCells count="3">
    <mergeCell ref="B1:C1"/>
    <mergeCell ref="B3:C3"/>
    <mergeCell ref="B15:C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01"/>
  <sheetViews>
    <sheetView workbookViewId="0">
      <selection activeCell="B5" sqref="B5:C5"/>
    </sheetView>
  </sheetViews>
  <sheetFormatPr baseColWidth="10" defaultRowHeight="15" x14ac:dyDescent="0.25"/>
  <cols>
    <col min="1" max="1" width="11.42578125" style="2"/>
    <col min="2" max="2" width="51.140625" customWidth="1"/>
    <col min="3" max="3" width="23.5703125" customWidth="1"/>
    <col min="4" max="4" width="11.7109375" style="2" bestFit="1" customWidth="1"/>
    <col min="5" max="6" width="11.5703125" style="2" bestFit="1" customWidth="1"/>
    <col min="7" max="45" width="11.42578125" style="2"/>
    <col min="258" max="258" width="51.140625" customWidth="1"/>
    <col min="259" max="259" width="23.5703125" customWidth="1"/>
    <col min="260" max="260" width="11.7109375" bestFit="1" customWidth="1"/>
    <col min="261" max="262" width="11.5703125" bestFit="1" customWidth="1"/>
    <col min="514" max="514" width="51.140625" customWidth="1"/>
    <col min="515" max="515" width="23.5703125" customWidth="1"/>
    <col min="516" max="516" width="11.7109375" bestFit="1" customWidth="1"/>
    <col min="517" max="518" width="11.5703125" bestFit="1" customWidth="1"/>
    <col min="770" max="770" width="51.140625" customWidth="1"/>
    <col min="771" max="771" width="23.5703125" customWidth="1"/>
    <col min="772" max="772" width="11.7109375" bestFit="1" customWidth="1"/>
    <col min="773" max="774" width="11.5703125" bestFit="1" customWidth="1"/>
    <col min="1026" max="1026" width="51.140625" customWidth="1"/>
    <col min="1027" max="1027" width="23.5703125" customWidth="1"/>
    <col min="1028" max="1028" width="11.7109375" bestFit="1" customWidth="1"/>
    <col min="1029" max="1030" width="11.5703125" bestFit="1" customWidth="1"/>
    <col min="1282" max="1282" width="51.140625" customWidth="1"/>
    <col min="1283" max="1283" width="23.5703125" customWidth="1"/>
    <col min="1284" max="1284" width="11.7109375" bestFit="1" customWidth="1"/>
    <col min="1285" max="1286" width="11.5703125" bestFit="1" customWidth="1"/>
    <col min="1538" max="1538" width="51.140625" customWidth="1"/>
    <col min="1539" max="1539" width="23.5703125" customWidth="1"/>
    <col min="1540" max="1540" width="11.7109375" bestFit="1" customWidth="1"/>
    <col min="1541" max="1542" width="11.5703125" bestFit="1" customWidth="1"/>
    <col min="1794" max="1794" width="51.140625" customWidth="1"/>
    <col min="1795" max="1795" width="23.5703125" customWidth="1"/>
    <col min="1796" max="1796" width="11.7109375" bestFit="1" customWidth="1"/>
    <col min="1797" max="1798" width="11.5703125" bestFit="1" customWidth="1"/>
    <col min="2050" max="2050" width="51.140625" customWidth="1"/>
    <col min="2051" max="2051" width="23.5703125" customWidth="1"/>
    <col min="2052" max="2052" width="11.7109375" bestFit="1" customWidth="1"/>
    <col min="2053" max="2054" width="11.5703125" bestFit="1" customWidth="1"/>
    <col min="2306" max="2306" width="51.140625" customWidth="1"/>
    <col min="2307" max="2307" width="23.5703125" customWidth="1"/>
    <col min="2308" max="2308" width="11.7109375" bestFit="1" customWidth="1"/>
    <col min="2309" max="2310" width="11.5703125" bestFit="1" customWidth="1"/>
    <col min="2562" max="2562" width="51.140625" customWidth="1"/>
    <col min="2563" max="2563" width="23.5703125" customWidth="1"/>
    <col min="2564" max="2564" width="11.7109375" bestFit="1" customWidth="1"/>
    <col min="2565" max="2566" width="11.5703125" bestFit="1" customWidth="1"/>
    <col min="2818" max="2818" width="51.140625" customWidth="1"/>
    <col min="2819" max="2819" width="23.5703125" customWidth="1"/>
    <col min="2820" max="2820" width="11.7109375" bestFit="1" customWidth="1"/>
    <col min="2821" max="2822" width="11.5703125" bestFit="1" customWidth="1"/>
    <col min="3074" max="3074" width="51.140625" customWidth="1"/>
    <col min="3075" max="3075" width="23.5703125" customWidth="1"/>
    <col min="3076" max="3076" width="11.7109375" bestFit="1" customWidth="1"/>
    <col min="3077" max="3078" width="11.5703125" bestFit="1" customWidth="1"/>
    <col min="3330" max="3330" width="51.140625" customWidth="1"/>
    <col min="3331" max="3331" width="23.5703125" customWidth="1"/>
    <col min="3332" max="3332" width="11.7109375" bestFit="1" customWidth="1"/>
    <col min="3333" max="3334" width="11.5703125" bestFit="1" customWidth="1"/>
    <col min="3586" max="3586" width="51.140625" customWidth="1"/>
    <col min="3587" max="3587" width="23.5703125" customWidth="1"/>
    <col min="3588" max="3588" width="11.7109375" bestFit="1" customWidth="1"/>
    <col min="3589" max="3590" width="11.5703125" bestFit="1" customWidth="1"/>
    <col min="3842" max="3842" width="51.140625" customWidth="1"/>
    <col min="3843" max="3843" width="23.5703125" customWidth="1"/>
    <col min="3844" max="3844" width="11.7109375" bestFit="1" customWidth="1"/>
    <col min="3845" max="3846" width="11.5703125" bestFit="1" customWidth="1"/>
    <col min="4098" max="4098" width="51.140625" customWidth="1"/>
    <col min="4099" max="4099" width="23.5703125" customWidth="1"/>
    <col min="4100" max="4100" width="11.7109375" bestFit="1" customWidth="1"/>
    <col min="4101" max="4102" width="11.5703125" bestFit="1" customWidth="1"/>
    <col min="4354" max="4354" width="51.140625" customWidth="1"/>
    <col min="4355" max="4355" width="23.5703125" customWidth="1"/>
    <col min="4356" max="4356" width="11.7109375" bestFit="1" customWidth="1"/>
    <col min="4357" max="4358" width="11.5703125" bestFit="1" customWidth="1"/>
    <col min="4610" max="4610" width="51.140625" customWidth="1"/>
    <col min="4611" max="4611" width="23.5703125" customWidth="1"/>
    <col min="4612" max="4612" width="11.7109375" bestFit="1" customWidth="1"/>
    <col min="4613" max="4614" width="11.5703125" bestFit="1" customWidth="1"/>
    <col min="4866" max="4866" width="51.140625" customWidth="1"/>
    <col min="4867" max="4867" width="23.5703125" customWidth="1"/>
    <col min="4868" max="4868" width="11.7109375" bestFit="1" customWidth="1"/>
    <col min="4869" max="4870" width="11.5703125" bestFit="1" customWidth="1"/>
    <col min="5122" max="5122" width="51.140625" customWidth="1"/>
    <col min="5123" max="5123" width="23.5703125" customWidth="1"/>
    <col min="5124" max="5124" width="11.7109375" bestFit="1" customWidth="1"/>
    <col min="5125" max="5126" width="11.5703125" bestFit="1" customWidth="1"/>
    <col min="5378" max="5378" width="51.140625" customWidth="1"/>
    <col min="5379" max="5379" width="23.5703125" customWidth="1"/>
    <col min="5380" max="5380" width="11.7109375" bestFit="1" customWidth="1"/>
    <col min="5381" max="5382" width="11.5703125" bestFit="1" customWidth="1"/>
    <col min="5634" max="5634" width="51.140625" customWidth="1"/>
    <col min="5635" max="5635" width="23.5703125" customWidth="1"/>
    <col min="5636" max="5636" width="11.7109375" bestFit="1" customWidth="1"/>
    <col min="5637" max="5638" width="11.5703125" bestFit="1" customWidth="1"/>
    <col min="5890" max="5890" width="51.140625" customWidth="1"/>
    <col min="5891" max="5891" width="23.5703125" customWidth="1"/>
    <col min="5892" max="5892" width="11.7109375" bestFit="1" customWidth="1"/>
    <col min="5893" max="5894" width="11.5703125" bestFit="1" customWidth="1"/>
    <col min="6146" max="6146" width="51.140625" customWidth="1"/>
    <col min="6147" max="6147" width="23.5703125" customWidth="1"/>
    <col min="6148" max="6148" width="11.7109375" bestFit="1" customWidth="1"/>
    <col min="6149" max="6150" width="11.5703125" bestFit="1" customWidth="1"/>
    <col min="6402" max="6402" width="51.140625" customWidth="1"/>
    <col min="6403" max="6403" width="23.5703125" customWidth="1"/>
    <col min="6404" max="6404" width="11.7109375" bestFit="1" customWidth="1"/>
    <col min="6405" max="6406" width="11.5703125" bestFit="1" customWidth="1"/>
    <col min="6658" max="6658" width="51.140625" customWidth="1"/>
    <col min="6659" max="6659" width="23.5703125" customWidth="1"/>
    <col min="6660" max="6660" width="11.7109375" bestFit="1" customWidth="1"/>
    <col min="6661" max="6662" width="11.5703125" bestFit="1" customWidth="1"/>
    <col min="6914" max="6914" width="51.140625" customWidth="1"/>
    <col min="6915" max="6915" width="23.5703125" customWidth="1"/>
    <col min="6916" max="6916" width="11.7109375" bestFit="1" customWidth="1"/>
    <col min="6917" max="6918" width="11.5703125" bestFit="1" customWidth="1"/>
    <col min="7170" max="7170" width="51.140625" customWidth="1"/>
    <col min="7171" max="7171" width="23.5703125" customWidth="1"/>
    <col min="7172" max="7172" width="11.7109375" bestFit="1" customWidth="1"/>
    <col min="7173" max="7174" width="11.5703125" bestFit="1" customWidth="1"/>
    <col min="7426" max="7426" width="51.140625" customWidth="1"/>
    <col min="7427" max="7427" width="23.5703125" customWidth="1"/>
    <col min="7428" max="7428" width="11.7109375" bestFit="1" customWidth="1"/>
    <col min="7429" max="7430" width="11.5703125" bestFit="1" customWidth="1"/>
    <col min="7682" max="7682" width="51.140625" customWidth="1"/>
    <col min="7683" max="7683" width="23.5703125" customWidth="1"/>
    <col min="7684" max="7684" width="11.7109375" bestFit="1" customWidth="1"/>
    <col min="7685" max="7686" width="11.5703125" bestFit="1" customWidth="1"/>
    <col min="7938" max="7938" width="51.140625" customWidth="1"/>
    <col min="7939" max="7939" width="23.5703125" customWidth="1"/>
    <col min="7940" max="7940" width="11.7109375" bestFit="1" customWidth="1"/>
    <col min="7941" max="7942" width="11.5703125" bestFit="1" customWidth="1"/>
    <col min="8194" max="8194" width="51.140625" customWidth="1"/>
    <col min="8195" max="8195" width="23.5703125" customWidth="1"/>
    <col min="8196" max="8196" width="11.7109375" bestFit="1" customWidth="1"/>
    <col min="8197" max="8198" width="11.5703125" bestFit="1" customWidth="1"/>
    <col min="8450" max="8450" width="51.140625" customWidth="1"/>
    <col min="8451" max="8451" width="23.5703125" customWidth="1"/>
    <col min="8452" max="8452" width="11.7109375" bestFit="1" customWidth="1"/>
    <col min="8453" max="8454" width="11.5703125" bestFit="1" customWidth="1"/>
    <col min="8706" max="8706" width="51.140625" customWidth="1"/>
    <col min="8707" max="8707" width="23.5703125" customWidth="1"/>
    <col min="8708" max="8708" width="11.7109375" bestFit="1" customWidth="1"/>
    <col min="8709" max="8710" width="11.5703125" bestFit="1" customWidth="1"/>
    <col min="8962" max="8962" width="51.140625" customWidth="1"/>
    <col min="8963" max="8963" width="23.5703125" customWidth="1"/>
    <col min="8964" max="8964" width="11.7109375" bestFit="1" customWidth="1"/>
    <col min="8965" max="8966" width="11.5703125" bestFit="1" customWidth="1"/>
    <col min="9218" max="9218" width="51.140625" customWidth="1"/>
    <col min="9219" max="9219" width="23.5703125" customWidth="1"/>
    <col min="9220" max="9220" width="11.7109375" bestFit="1" customWidth="1"/>
    <col min="9221" max="9222" width="11.5703125" bestFit="1" customWidth="1"/>
    <col min="9474" max="9474" width="51.140625" customWidth="1"/>
    <col min="9475" max="9475" width="23.5703125" customWidth="1"/>
    <col min="9476" max="9476" width="11.7109375" bestFit="1" customWidth="1"/>
    <col min="9477" max="9478" width="11.5703125" bestFit="1" customWidth="1"/>
    <col min="9730" max="9730" width="51.140625" customWidth="1"/>
    <col min="9731" max="9731" width="23.5703125" customWidth="1"/>
    <col min="9732" max="9732" width="11.7109375" bestFit="1" customWidth="1"/>
    <col min="9733" max="9734" width="11.5703125" bestFit="1" customWidth="1"/>
    <col min="9986" max="9986" width="51.140625" customWidth="1"/>
    <col min="9987" max="9987" width="23.5703125" customWidth="1"/>
    <col min="9988" max="9988" width="11.7109375" bestFit="1" customWidth="1"/>
    <col min="9989" max="9990" width="11.5703125" bestFit="1" customWidth="1"/>
    <col min="10242" max="10242" width="51.140625" customWidth="1"/>
    <col min="10243" max="10243" width="23.5703125" customWidth="1"/>
    <col min="10244" max="10244" width="11.7109375" bestFit="1" customWidth="1"/>
    <col min="10245" max="10246" width="11.5703125" bestFit="1" customWidth="1"/>
    <col min="10498" max="10498" width="51.140625" customWidth="1"/>
    <col min="10499" max="10499" width="23.5703125" customWidth="1"/>
    <col min="10500" max="10500" width="11.7109375" bestFit="1" customWidth="1"/>
    <col min="10501" max="10502" width="11.5703125" bestFit="1" customWidth="1"/>
    <col min="10754" max="10754" width="51.140625" customWidth="1"/>
    <col min="10755" max="10755" width="23.5703125" customWidth="1"/>
    <col min="10756" max="10756" width="11.7109375" bestFit="1" customWidth="1"/>
    <col min="10757" max="10758" width="11.5703125" bestFit="1" customWidth="1"/>
    <col min="11010" max="11010" width="51.140625" customWidth="1"/>
    <col min="11011" max="11011" width="23.5703125" customWidth="1"/>
    <col min="11012" max="11012" width="11.7109375" bestFit="1" customWidth="1"/>
    <col min="11013" max="11014" width="11.5703125" bestFit="1" customWidth="1"/>
    <col min="11266" max="11266" width="51.140625" customWidth="1"/>
    <col min="11267" max="11267" width="23.5703125" customWidth="1"/>
    <col min="11268" max="11268" width="11.7109375" bestFit="1" customWidth="1"/>
    <col min="11269" max="11270" width="11.5703125" bestFit="1" customWidth="1"/>
    <col min="11522" max="11522" width="51.140625" customWidth="1"/>
    <col min="11523" max="11523" width="23.5703125" customWidth="1"/>
    <col min="11524" max="11524" width="11.7109375" bestFit="1" customWidth="1"/>
    <col min="11525" max="11526" width="11.5703125" bestFit="1" customWidth="1"/>
    <col min="11778" max="11778" width="51.140625" customWidth="1"/>
    <col min="11779" max="11779" width="23.5703125" customWidth="1"/>
    <col min="11780" max="11780" width="11.7109375" bestFit="1" customWidth="1"/>
    <col min="11781" max="11782" width="11.5703125" bestFit="1" customWidth="1"/>
    <col min="12034" max="12034" width="51.140625" customWidth="1"/>
    <col min="12035" max="12035" width="23.5703125" customWidth="1"/>
    <col min="12036" max="12036" width="11.7109375" bestFit="1" customWidth="1"/>
    <col min="12037" max="12038" width="11.5703125" bestFit="1" customWidth="1"/>
    <col min="12290" max="12290" width="51.140625" customWidth="1"/>
    <col min="12291" max="12291" width="23.5703125" customWidth="1"/>
    <col min="12292" max="12292" width="11.7109375" bestFit="1" customWidth="1"/>
    <col min="12293" max="12294" width="11.5703125" bestFit="1" customWidth="1"/>
    <col min="12546" max="12546" width="51.140625" customWidth="1"/>
    <col min="12547" max="12547" width="23.5703125" customWidth="1"/>
    <col min="12548" max="12548" width="11.7109375" bestFit="1" customWidth="1"/>
    <col min="12549" max="12550" width="11.5703125" bestFit="1" customWidth="1"/>
    <col min="12802" max="12802" width="51.140625" customWidth="1"/>
    <col min="12803" max="12803" width="23.5703125" customWidth="1"/>
    <col min="12804" max="12804" width="11.7109375" bestFit="1" customWidth="1"/>
    <col min="12805" max="12806" width="11.5703125" bestFit="1" customWidth="1"/>
    <col min="13058" max="13058" width="51.140625" customWidth="1"/>
    <col min="13059" max="13059" width="23.5703125" customWidth="1"/>
    <col min="13060" max="13060" width="11.7109375" bestFit="1" customWidth="1"/>
    <col min="13061" max="13062" width="11.5703125" bestFit="1" customWidth="1"/>
    <col min="13314" max="13314" width="51.140625" customWidth="1"/>
    <col min="13315" max="13315" width="23.5703125" customWidth="1"/>
    <col min="13316" max="13316" width="11.7109375" bestFit="1" customWidth="1"/>
    <col min="13317" max="13318" width="11.5703125" bestFit="1" customWidth="1"/>
    <col min="13570" max="13570" width="51.140625" customWidth="1"/>
    <col min="13571" max="13571" width="23.5703125" customWidth="1"/>
    <col min="13572" max="13572" width="11.7109375" bestFit="1" customWidth="1"/>
    <col min="13573" max="13574" width="11.5703125" bestFit="1" customWidth="1"/>
    <col min="13826" max="13826" width="51.140625" customWidth="1"/>
    <col min="13827" max="13827" width="23.5703125" customWidth="1"/>
    <col min="13828" max="13828" width="11.7109375" bestFit="1" customWidth="1"/>
    <col min="13829" max="13830" width="11.5703125" bestFit="1" customWidth="1"/>
    <col min="14082" max="14082" width="51.140625" customWidth="1"/>
    <col min="14083" max="14083" width="23.5703125" customWidth="1"/>
    <col min="14084" max="14084" width="11.7109375" bestFit="1" customWidth="1"/>
    <col min="14085" max="14086" width="11.5703125" bestFit="1" customWidth="1"/>
    <col min="14338" max="14338" width="51.140625" customWidth="1"/>
    <col min="14339" max="14339" width="23.5703125" customWidth="1"/>
    <col min="14340" max="14340" width="11.7109375" bestFit="1" customWidth="1"/>
    <col min="14341" max="14342" width="11.5703125" bestFit="1" customWidth="1"/>
    <col min="14594" max="14594" width="51.140625" customWidth="1"/>
    <col min="14595" max="14595" width="23.5703125" customWidth="1"/>
    <col min="14596" max="14596" width="11.7109375" bestFit="1" customWidth="1"/>
    <col min="14597" max="14598" width="11.5703125" bestFit="1" customWidth="1"/>
    <col min="14850" max="14850" width="51.140625" customWidth="1"/>
    <col min="14851" max="14851" width="23.5703125" customWidth="1"/>
    <col min="14852" max="14852" width="11.7109375" bestFit="1" customWidth="1"/>
    <col min="14853" max="14854" width="11.5703125" bestFit="1" customWidth="1"/>
    <col min="15106" max="15106" width="51.140625" customWidth="1"/>
    <col min="15107" max="15107" width="23.5703125" customWidth="1"/>
    <col min="15108" max="15108" width="11.7109375" bestFit="1" customWidth="1"/>
    <col min="15109" max="15110" width="11.5703125" bestFit="1" customWidth="1"/>
    <col min="15362" max="15362" width="51.140625" customWidth="1"/>
    <col min="15363" max="15363" width="23.5703125" customWidth="1"/>
    <col min="15364" max="15364" width="11.7109375" bestFit="1" customWidth="1"/>
    <col min="15365" max="15366" width="11.5703125" bestFit="1" customWidth="1"/>
    <col min="15618" max="15618" width="51.140625" customWidth="1"/>
    <col min="15619" max="15619" width="23.5703125" customWidth="1"/>
    <col min="15620" max="15620" width="11.7109375" bestFit="1" customWidth="1"/>
    <col min="15621" max="15622" width="11.5703125" bestFit="1" customWidth="1"/>
    <col min="15874" max="15874" width="51.140625" customWidth="1"/>
    <col min="15875" max="15875" width="23.5703125" customWidth="1"/>
    <col min="15876" max="15876" width="11.7109375" bestFit="1" customWidth="1"/>
    <col min="15877" max="15878" width="11.5703125" bestFit="1" customWidth="1"/>
    <col min="16130" max="16130" width="51.140625" customWidth="1"/>
    <col min="16131" max="16131" width="23.5703125" customWidth="1"/>
    <col min="16132" max="16132" width="11.7109375" bestFit="1" customWidth="1"/>
    <col min="16133" max="16134" width="11.5703125" bestFit="1" customWidth="1"/>
  </cols>
  <sheetData>
    <row r="2" spans="2:3" ht="19.5" x14ac:dyDescent="0.3">
      <c r="B2" s="143" t="s">
        <v>20</v>
      </c>
      <c r="C2" s="143"/>
    </row>
    <row r="3" spans="2:3" x14ac:dyDescent="0.25">
      <c r="B3" s="2"/>
      <c r="C3" s="2"/>
    </row>
    <row r="4" spans="2:3" ht="15.75" thickBot="1" x14ac:dyDescent="0.3">
      <c r="B4" s="2"/>
      <c r="C4" s="2"/>
    </row>
    <row r="5" spans="2:3" ht="18" x14ac:dyDescent="0.25">
      <c r="B5" s="147" t="s">
        <v>67</v>
      </c>
      <c r="C5" s="148"/>
    </row>
    <row r="6" spans="2:3" ht="21.75" customHeight="1" x14ac:dyDescent="0.25">
      <c r="B6" s="47" t="s">
        <v>24</v>
      </c>
      <c r="C6" s="26">
        <f>+[23]RECAUDACION!S20</f>
        <v>1100.51</v>
      </c>
    </row>
    <row r="7" spans="2:3" ht="21.75" customHeight="1" x14ac:dyDescent="0.25">
      <c r="B7" s="4" t="s">
        <v>2</v>
      </c>
      <c r="C7" s="27">
        <f>+[23]RECAUDACION!U20</f>
        <v>121151.97</v>
      </c>
    </row>
    <row r="8" spans="2:3" ht="21.75" customHeight="1" x14ac:dyDescent="0.25">
      <c r="B8" s="4" t="s">
        <v>3</v>
      </c>
      <c r="C8" s="27">
        <f>+[23]RECAUDACION!W20</f>
        <v>484204.59</v>
      </c>
    </row>
    <row r="9" spans="2:3" ht="22.5" customHeight="1" x14ac:dyDescent="0.25">
      <c r="B9" s="4" t="s">
        <v>4</v>
      </c>
      <c r="C9" s="27">
        <f>+[23]RECAUDACION!Y20</f>
        <v>716146.73</v>
      </c>
    </row>
    <row r="10" spans="2:3" ht="22.5" customHeight="1" x14ac:dyDescent="0.25">
      <c r="B10" s="4" t="s">
        <v>5</v>
      </c>
      <c r="C10" s="27">
        <f>+[23]RECAUDACION!AA22</f>
        <v>849010.76</v>
      </c>
    </row>
    <row r="11" spans="2:3" ht="22.5" customHeight="1" x14ac:dyDescent="0.25">
      <c r="B11" s="4" t="s">
        <v>6</v>
      </c>
      <c r="C11" s="27">
        <f>+[23]RECAUDACION!AC20</f>
        <v>4635247.2899999991</v>
      </c>
    </row>
    <row r="12" spans="2:3" ht="22.5" customHeight="1" x14ac:dyDescent="0.25">
      <c r="B12" s="4" t="s">
        <v>7</v>
      </c>
      <c r="C12" s="27">
        <f>+[23]RECAUDACION!AE20</f>
        <v>5735266.1799999997</v>
      </c>
    </row>
    <row r="13" spans="2:3" ht="22.5" customHeight="1" x14ac:dyDescent="0.25">
      <c r="B13" s="10" t="s">
        <v>8</v>
      </c>
      <c r="C13" s="60">
        <f>[23]RECAUDACION!AG20</f>
        <v>7607097.4600000009</v>
      </c>
    </row>
    <row r="14" spans="2:3" s="9" customFormat="1" ht="18.75" thickBot="1" x14ac:dyDescent="0.3">
      <c r="B14" s="14"/>
      <c r="C14" s="192"/>
    </row>
    <row r="15" spans="2:3" s="9" customFormat="1" ht="18.75" thickBot="1" x14ac:dyDescent="0.3">
      <c r="B15" s="16" t="s">
        <v>9</v>
      </c>
      <c r="C15" s="169">
        <f>+C13</f>
        <v>7607097.4600000009</v>
      </c>
    </row>
    <row r="16" spans="2:3" x14ac:dyDescent="0.25">
      <c r="B16" s="2"/>
      <c r="C16" s="2"/>
    </row>
    <row r="17" spans="1:5" ht="15.75" thickBot="1" x14ac:dyDescent="0.3">
      <c r="B17" s="2"/>
      <c r="C17" s="2"/>
    </row>
    <row r="18" spans="1:5" ht="23.25" customHeight="1" thickBot="1" x14ac:dyDescent="0.3">
      <c r="A18" s="33"/>
      <c r="B18" s="158" t="s">
        <v>10</v>
      </c>
      <c r="C18" s="159"/>
    </row>
    <row r="19" spans="1:5" ht="21" customHeight="1" x14ac:dyDescent="0.25">
      <c r="B19" s="18" t="s">
        <v>13</v>
      </c>
      <c r="C19" s="193">
        <f>+C11-C10</f>
        <v>3786236.5299999993</v>
      </c>
    </row>
    <row r="20" spans="1:5" ht="22.5" customHeight="1" x14ac:dyDescent="0.25">
      <c r="B20" s="18" t="s">
        <v>14</v>
      </c>
      <c r="C20" s="193">
        <f>+C12-C11</f>
        <v>1100018.8900000006</v>
      </c>
    </row>
    <row r="21" spans="1:5" ht="23.25" customHeight="1" x14ac:dyDescent="0.25">
      <c r="B21" s="18" t="s">
        <v>15</v>
      </c>
      <c r="C21" s="193">
        <f>+C13-C12</f>
        <v>1871831.2800000012</v>
      </c>
    </row>
    <row r="22" spans="1:5" ht="20.25" customHeight="1" x14ac:dyDescent="0.25">
      <c r="B22" s="21" t="s">
        <v>16</v>
      </c>
      <c r="C22" s="186">
        <f>+(C19+C20+C21)/3</f>
        <v>2252695.5666666669</v>
      </c>
    </row>
    <row r="23" spans="1:5" ht="23.25" customHeight="1" x14ac:dyDescent="0.25">
      <c r="B23" s="18" t="s">
        <v>17</v>
      </c>
      <c r="C23" s="194">
        <f>+C13</f>
        <v>7607097.4600000009</v>
      </c>
    </row>
    <row r="24" spans="1:5" ht="21" customHeight="1" thickBot="1" x14ac:dyDescent="0.3">
      <c r="B24" s="18" t="s">
        <v>18</v>
      </c>
      <c r="C24" s="193">
        <f>+C22+C23</f>
        <v>9859793.0266666673</v>
      </c>
    </row>
    <row r="25" spans="1:5" ht="24" customHeight="1" thickBot="1" x14ac:dyDescent="0.3">
      <c r="B25" s="24" t="s">
        <v>19</v>
      </c>
      <c r="C25" s="195">
        <v>3000000</v>
      </c>
      <c r="D25" s="66"/>
      <c r="E25" s="67"/>
    </row>
    <row r="26" spans="1:5" ht="24" customHeight="1" x14ac:dyDescent="0.25">
      <c r="B26" s="2"/>
      <c r="C26" s="2"/>
    </row>
    <row r="27" spans="1:5" x14ac:dyDescent="0.25">
      <c r="B27" s="2"/>
      <c r="C27" s="2"/>
    </row>
    <row r="28" spans="1:5" x14ac:dyDescent="0.25">
      <c r="B28" s="2"/>
      <c r="C28" s="2"/>
    </row>
    <row r="29" spans="1:5" x14ac:dyDescent="0.25">
      <c r="B29" s="2"/>
      <c r="C29" s="2"/>
    </row>
    <row r="30" spans="1:5" x14ac:dyDescent="0.25">
      <c r="B30" s="2"/>
      <c r="C30" s="2"/>
    </row>
    <row r="31" spans="1:5" x14ac:dyDescent="0.25">
      <c r="B31" s="2"/>
      <c r="C31" s="2"/>
    </row>
    <row r="32" spans="1:5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</row>
    <row r="74" spans="2:3" x14ac:dyDescent="0.25">
      <c r="B74" s="2"/>
    </row>
    <row r="75" spans="2:3" x14ac:dyDescent="0.25">
      <c r="B75" s="2"/>
    </row>
    <row r="76" spans="2:3" x14ac:dyDescent="0.25">
      <c r="B76" s="2"/>
    </row>
    <row r="77" spans="2:3" x14ac:dyDescent="0.25">
      <c r="B77" s="2"/>
    </row>
    <row r="78" spans="2:3" x14ac:dyDescent="0.25">
      <c r="B78" s="2"/>
    </row>
    <row r="79" spans="2:3" x14ac:dyDescent="0.25">
      <c r="B79" s="2"/>
    </row>
    <row r="80" spans="2:3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</sheetData>
  <mergeCells count="3">
    <mergeCell ref="B2:C2"/>
    <mergeCell ref="B5:C5"/>
    <mergeCell ref="B18:C1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9"/>
  <sheetViews>
    <sheetView workbookViewId="0">
      <selection activeCell="B4" sqref="B4:C4"/>
    </sheetView>
  </sheetViews>
  <sheetFormatPr baseColWidth="10" defaultRowHeight="15" x14ac:dyDescent="0.25"/>
  <cols>
    <col min="1" max="1" width="11.42578125" style="2"/>
    <col min="2" max="2" width="48.5703125" customWidth="1"/>
    <col min="3" max="3" width="20.42578125" customWidth="1"/>
    <col min="4" max="4" width="11.42578125" style="2"/>
    <col min="5" max="5" width="12.85546875" style="2" bestFit="1" customWidth="1"/>
    <col min="6" max="45" width="11.42578125" style="2"/>
    <col min="258" max="258" width="48.5703125" customWidth="1"/>
    <col min="259" max="259" width="20.42578125" customWidth="1"/>
    <col min="261" max="261" width="12.85546875" bestFit="1" customWidth="1"/>
    <col min="514" max="514" width="48.5703125" customWidth="1"/>
    <col min="515" max="515" width="20.42578125" customWidth="1"/>
    <col min="517" max="517" width="12.85546875" bestFit="1" customWidth="1"/>
    <col min="770" max="770" width="48.5703125" customWidth="1"/>
    <col min="771" max="771" width="20.42578125" customWidth="1"/>
    <col min="773" max="773" width="12.85546875" bestFit="1" customWidth="1"/>
    <col min="1026" max="1026" width="48.5703125" customWidth="1"/>
    <col min="1027" max="1027" width="20.42578125" customWidth="1"/>
    <col min="1029" max="1029" width="12.85546875" bestFit="1" customWidth="1"/>
    <col min="1282" max="1282" width="48.5703125" customWidth="1"/>
    <col min="1283" max="1283" width="20.42578125" customWidth="1"/>
    <col min="1285" max="1285" width="12.85546875" bestFit="1" customWidth="1"/>
    <col min="1538" max="1538" width="48.5703125" customWidth="1"/>
    <col min="1539" max="1539" width="20.42578125" customWidth="1"/>
    <col min="1541" max="1541" width="12.85546875" bestFit="1" customWidth="1"/>
    <col min="1794" max="1794" width="48.5703125" customWidth="1"/>
    <col min="1795" max="1795" width="20.42578125" customWidth="1"/>
    <col min="1797" max="1797" width="12.85546875" bestFit="1" customWidth="1"/>
    <col min="2050" max="2050" width="48.5703125" customWidth="1"/>
    <col min="2051" max="2051" width="20.42578125" customWidth="1"/>
    <col min="2053" max="2053" width="12.85546875" bestFit="1" customWidth="1"/>
    <col min="2306" max="2306" width="48.5703125" customWidth="1"/>
    <col min="2307" max="2307" width="20.42578125" customWidth="1"/>
    <col min="2309" max="2309" width="12.85546875" bestFit="1" customWidth="1"/>
    <col min="2562" max="2562" width="48.5703125" customWidth="1"/>
    <col min="2563" max="2563" width="20.42578125" customWidth="1"/>
    <col min="2565" max="2565" width="12.85546875" bestFit="1" customWidth="1"/>
    <col min="2818" max="2818" width="48.5703125" customWidth="1"/>
    <col min="2819" max="2819" width="20.42578125" customWidth="1"/>
    <col min="2821" max="2821" width="12.85546875" bestFit="1" customWidth="1"/>
    <col min="3074" max="3074" width="48.5703125" customWidth="1"/>
    <col min="3075" max="3075" width="20.42578125" customWidth="1"/>
    <col min="3077" max="3077" width="12.85546875" bestFit="1" customWidth="1"/>
    <col min="3330" max="3330" width="48.5703125" customWidth="1"/>
    <col min="3331" max="3331" width="20.42578125" customWidth="1"/>
    <col min="3333" max="3333" width="12.85546875" bestFit="1" customWidth="1"/>
    <col min="3586" max="3586" width="48.5703125" customWidth="1"/>
    <col min="3587" max="3587" width="20.42578125" customWidth="1"/>
    <col min="3589" max="3589" width="12.85546875" bestFit="1" customWidth="1"/>
    <col min="3842" max="3842" width="48.5703125" customWidth="1"/>
    <col min="3843" max="3843" width="20.42578125" customWidth="1"/>
    <col min="3845" max="3845" width="12.85546875" bestFit="1" customWidth="1"/>
    <col min="4098" max="4098" width="48.5703125" customWidth="1"/>
    <col min="4099" max="4099" width="20.42578125" customWidth="1"/>
    <col min="4101" max="4101" width="12.85546875" bestFit="1" customWidth="1"/>
    <col min="4354" max="4354" width="48.5703125" customWidth="1"/>
    <col min="4355" max="4355" width="20.42578125" customWidth="1"/>
    <col min="4357" max="4357" width="12.85546875" bestFit="1" customWidth="1"/>
    <col min="4610" max="4610" width="48.5703125" customWidth="1"/>
    <col min="4611" max="4611" width="20.42578125" customWidth="1"/>
    <col min="4613" max="4613" width="12.85546875" bestFit="1" customWidth="1"/>
    <col min="4866" max="4866" width="48.5703125" customWidth="1"/>
    <col min="4867" max="4867" width="20.42578125" customWidth="1"/>
    <col min="4869" max="4869" width="12.85546875" bestFit="1" customWidth="1"/>
    <col min="5122" max="5122" width="48.5703125" customWidth="1"/>
    <col min="5123" max="5123" width="20.42578125" customWidth="1"/>
    <col min="5125" max="5125" width="12.85546875" bestFit="1" customWidth="1"/>
    <col min="5378" max="5378" width="48.5703125" customWidth="1"/>
    <col min="5379" max="5379" width="20.42578125" customWidth="1"/>
    <col min="5381" max="5381" width="12.85546875" bestFit="1" customWidth="1"/>
    <col min="5634" max="5634" width="48.5703125" customWidth="1"/>
    <col min="5635" max="5635" width="20.42578125" customWidth="1"/>
    <col min="5637" max="5637" width="12.85546875" bestFit="1" customWidth="1"/>
    <col min="5890" max="5890" width="48.5703125" customWidth="1"/>
    <col min="5891" max="5891" width="20.42578125" customWidth="1"/>
    <col min="5893" max="5893" width="12.85546875" bestFit="1" customWidth="1"/>
    <col min="6146" max="6146" width="48.5703125" customWidth="1"/>
    <col min="6147" max="6147" width="20.42578125" customWidth="1"/>
    <col min="6149" max="6149" width="12.85546875" bestFit="1" customWidth="1"/>
    <col min="6402" max="6402" width="48.5703125" customWidth="1"/>
    <col min="6403" max="6403" width="20.42578125" customWidth="1"/>
    <col min="6405" max="6405" width="12.85546875" bestFit="1" customWidth="1"/>
    <col min="6658" max="6658" width="48.5703125" customWidth="1"/>
    <col min="6659" max="6659" width="20.42578125" customWidth="1"/>
    <col min="6661" max="6661" width="12.85546875" bestFit="1" customWidth="1"/>
    <col min="6914" max="6914" width="48.5703125" customWidth="1"/>
    <col min="6915" max="6915" width="20.42578125" customWidth="1"/>
    <col min="6917" max="6917" width="12.85546875" bestFit="1" customWidth="1"/>
    <col min="7170" max="7170" width="48.5703125" customWidth="1"/>
    <col min="7171" max="7171" width="20.42578125" customWidth="1"/>
    <col min="7173" max="7173" width="12.85546875" bestFit="1" customWidth="1"/>
    <col min="7426" max="7426" width="48.5703125" customWidth="1"/>
    <col min="7427" max="7427" width="20.42578125" customWidth="1"/>
    <col min="7429" max="7429" width="12.85546875" bestFit="1" customWidth="1"/>
    <col min="7682" max="7682" width="48.5703125" customWidth="1"/>
    <col min="7683" max="7683" width="20.42578125" customWidth="1"/>
    <col min="7685" max="7685" width="12.85546875" bestFit="1" customWidth="1"/>
    <col min="7938" max="7938" width="48.5703125" customWidth="1"/>
    <col min="7939" max="7939" width="20.42578125" customWidth="1"/>
    <col min="7941" max="7941" width="12.85546875" bestFit="1" customWidth="1"/>
    <col min="8194" max="8194" width="48.5703125" customWidth="1"/>
    <col min="8195" max="8195" width="20.42578125" customWidth="1"/>
    <col min="8197" max="8197" width="12.85546875" bestFit="1" customWidth="1"/>
    <col min="8450" max="8450" width="48.5703125" customWidth="1"/>
    <col min="8451" max="8451" width="20.42578125" customWidth="1"/>
    <col min="8453" max="8453" width="12.85546875" bestFit="1" customWidth="1"/>
    <col min="8706" max="8706" width="48.5703125" customWidth="1"/>
    <col min="8707" max="8707" width="20.42578125" customWidth="1"/>
    <col min="8709" max="8709" width="12.85546875" bestFit="1" customWidth="1"/>
    <col min="8962" max="8962" width="48.5703125" customWidth="1"/>
    <col min="8963" max="8963" width="20.42578125" customWidth="1"/>
    <col min="8965" max="8965" width="12.85546875" bestFit="1" customWidth="1"/>
    <col min="9218" max="9218" width="48.5703125" customWidth="1"/>
    <col min="9219" max="9219" width="20.42578125" customWidth="1"/>
    <col min="9221" max="9221" width="12.85546875" bestFit="1" customWidth="1"/>
    <col min="9474" max="9474" width="48.5703125" customWidth="1"/>
    <col min="9475" max="9475" width="20.42578125" customWidth="1"/>
    <col min="9477" max="9477" width="12.85546875" bestFit="1" customWidth="1"/>
    <col min="9730" max="9730" width="48.5703125" customWidth="1"/>
    <col min="9731" max="9731" width="20.42578125" customWidth="1"/>
    <col min="9733" max="9733" width="12.85546875" bestFit="1" customWidth="1"/>
    <col min="9986" max="9986" width="48.5703125" customWidth="1"/>
    <col min="9987" max="9987" width="20.42578125" customWidth="1"/>
    <col min="9989" max="9989" width="12.85546875" bestFit="1" customWidth="1"/>
    <col min="10242" max="10242" width="48.5703125" customWidth="1"/>
    <col min="10243" max="10243" width="20.42578125" customWidth="1"/>
    <col min="10245" max="10245" width="12.85546875" bestFit="1" customWidth="1"/>
    <col min="10498" max="10498" width="48.5703125" customWidth="1"/>
    <col min="10499" max="10499" width="20.42578125" customWidth="1"/>
    <col min="10501" max="10501" width="12.85546875" bestFit="1" customWidth="1"/>
    <col min="10754" max="10754" width="48.5703125" customWidth="1"/>
    <col min="10755" max="10755" width="20.42578125" customWidth="1"/>
    <col min="10757" max="10757" width="12.85546875" bestFit="1" customWidth="1"/>
    <col min="11010" max="11010" width="48.5703125" customWidth="1"/>
    <col min="11011" max="11011" width="20.42578125" customWidth="1"/>
    <col min="11013" max="11013" width="12.85546875" bestFit="1" customWidth="1"/>
    <col min="11266" max="11266" width="48.5703125" customWidth="1"/>
    <col min="11267" max="11267" width="20.42578125" customWidth="1"/>
    <col min="11269" max="11269" width="12.85546875" bestFit="1" customWidth="1"/>
    <col min="11522" max="11522" width="48.5703125" customWidth="1"/>
    <col min="11523" max="11523" width="20.42578125" customWidth="1"/>
    <col min="11525" max="11525" width="12.85546875" bestFit="1" customWidth="1"/>
    <col min="11778" max="11778" width="48.5703125" customWidth="1"/>
    <col min="11779" max="11779" width="20.42578125" customWidth="1"/>
    <col min="11781" max="11781" width="12.85546875" bestFit="1" customWidth="1"/>
    <col min="12034" max="12034" width="48.5703125" customWidth="1"/>
    <col min="12035" max="12035" width="20.42578125" customWidth="1"/>
    <col min="12037" max="12037" width="12.85546875" bestFit="1" customWidth="1"/>
    <col min="12290" max="12290" width="48.5703125" customWidth="1"/>
    <col min="12291" max="12291" width="20.42578125" customWidth="1"/>
    <col min="12293" max="12293" width="12.85546875" bestFit="1" customWidth="1"/>
    <col min="12546" max="12546" width="48.5703125" customWidth="1"/>
    <col min="12547" max="12547" width="20.42578125" customWidth="1"/>
    <col min="12549" max="12549" width="12.85546875" bestFit="1" customWidth="1"/>
    <col min="12802" max="12802" width="48.5703125" customWidth="1"/>
    <col min="12803" max="12803" width="20.42578125" customWidth="1"/>
    <col min="12805" max="12805" width="12.85546875" bestFit="1" customWidth="1"/>
    <col min="13058" max="13058" width="48.5703125" customWidth="1"/>
    <col min="13059" max="13059" width="20.42578125" customWidth="1"/>
    <col min="13061" max="13061" width="12.85546875" bestFit="1" customWidth="1"/>
    <col min="13314" max="13314" width="48.5703125" customWidth="1"/>
    <col min="13315" max="13315" width="20.42578125" customWidth="1"/>
    <col min="13317" max="13317" width="12.85546875" bestFit="1" customWidth="1"/>
    <col min="13570" max="13570" width="48.5703125" customWidth="1"/>
    <col min="13571" max="13571" width="20.42578125" customWidth="1"/>
    <col min="13573" max="13573" width="12.85546875" bestFit="1" customWidth="1"/>
    <col min="13826" max="13826" width="48.5703125" customWidth="1"/>
    <col min="13827" max="13827" width="20.42578125" customWidth="1"/>
    <col min="13829" max="13829" width="12.85546875" bestFit="1" customWidth="1"/>
    <col min="14082" max="14082" width="48.5703125" customWidth="1"/>
    <col min="14083" max="14083" width="20.42578125" customWidth="1"/>
    <col min="14085" max="14085" width="12.85546875" bestFit="1" customWidth="1"/>
    <col min="14338" max="14338" width="48.5703125" customWidth="1"/>
    <col min="14339" max="14339" width="20.42578125" customWidth="1"/>
    <col min="14341" max="14341" width="12.85546875" bestFit="1" customWidth="1"/>
    <col min="14594" max="14594" width="48.5703125" customWidth="1"/>
    <col min="14595" max="14595" width="20.42578125" customWidth="1"/>
    <col min="14597" max="14597" width="12.85546875" bestFit="1" customWidth="1"/>
    <col min="14850" max="14850" width="48.5703125" customWidth="1"/>
    <col min="14851" max="14851" width="20.42578125" customWidth="1"/>
    <col min="14853" max="14853" width="12.85546875" bestFit="1" customWidth="1"/>
    <col min="15106" max="15106" width="48.5703125" customWidth="1"/>
    <col min="15107" max="15107" width="20.42578125" customWidth="1"/>
    <col min="15109" max="15109" width="12.85546875" bestFit="1" customWidth="1"/>
    <col min="15362" max="15362" width="48.5703125" customWidth="1"/>
    <col min="15363" max="15363" width="20.42578125" customWidth="1"/>
    <col min="15365" max="15365" width="12.85546875" bestFit="1" customWidth="1"/>
    <col min="15618" max="15618" width="48.5703125" customWidth="1"/>
    <col min="15619" max="15619" width="20.42578125" customWidth="1"/>
    <col min="15621" max="15621" width="12.85546875" bestFit="1" customWidth="1"/>
    <col min="15874" max="15874" width="48.5703125" customWidth="1"/>
    <col min="15875" max="15875" width="20.42578125" customWidth="1"/>
    <col min="15877" max="15877" width="12.85546875" bestFit="1" customWidth="1"/>
    <col min="16130" max="16130" width="48.5703125" customWidth="1"/>
    <col min="16131" max="16131" width="20.42578125" customWidth="1"/>
    <col min="16133" max="16133" width="12.85546875" bestFit="1" customWidth="1"/>
  </cols>
  <sheetData>
    <row r="1" spans="2:3" ht="19.5" x14ac:dyDescent="0.3">
      <c r="B1" s="143" t="s">
        <v>20</v>
      </c>
      <c r="C1" s="143"/>
    </row>
    <row r="2" spans="2:3" x14ac:dyDescent="0.25">
      <c r="B2" s="2"/>
      <c r="C2" s="2"/>
    </row>
    <row r="3" spans="2:3" ht="15.75" thickBot="1" x14ac:dyDescent="0.3">
      <c r="B3" s="2"/>
      <c r="C3" s="2"/>
    </row>
    <row r="4" spans="2:3" ht="18" x14ac:dyDescent="0.25">
      <c r="B4" s="196" t="s">
        <v>68</v>
      </c>
      <c r="C4" s="197"/>
    </row>
    <row r="5" spans="2:3" ht="24" customHeight="1" x14ac:dyDescent="0.25">
      <c r="B5" s="25" t="s">
        <v>24</v>
      </c>
      <c r="C5" s="105">
        <f>+[24]RECAUDACION!V21</f>
        <v>7152700.1100000003</v>
      </c>
    </row>
    <row r="6" spans="2:3" ht="24" customHeight="1" x14ac:dyDescent="0.25">
      <c r="B6" s="4" t="s">
        <v>2</v>
      </c>
      <c r="C6" s="106">
        <f>+[24]RECAUDACION!Y21</f>
        <v>4996582.84</v>
      </c>
    </row>
    <row r="7" spans="2:3" ht="24" customHeight="1" x14ac:dyDescent="0.25">
      <c r="B7" s="4" t="s">
        <v>3</v>
      </c>
      <c r="C7" s="106">
        <f>+[24]RECAUDACION!AB21</f>
        <v>5313836.5</v>
      </c>
    </row>
    <row r="8" spans="2:3" ht="24" customHeight="1" x14ac:dyDescent="0.25">
      <c r="B8" s="4" t="s">
        <v>4</v>
      </c>
      <c r="C8" s="106">
        <f>+[24]RECAUDACION!AF24</f>
        <v>6632842.8200000003</v>
      </c>
    </row>
    <row r="9" spans="2:3" ht="24" customHeight="1" x14ac:dyDescent="0.25">
      <c r="B9" s="4" t="s">
        <v>5</v>
      </c>
      <c r="C9" s="106">
        <f>+[24]RECAUDACION!AI23</f>
        <v>5945552.1500000004</v>
      </c>
    </row>
    <row r="10" spans="2:3" ht="24" customHeight="1" x14ac:dyDescent="0.25">
      <c r="B10" s="4" t="s">
        <v>6</v>
      </c>
      <c r="C10" s="106">
        <f>+[24]RECAUDACION!AL21</f>
        <v>2876231.2</v>
      </c>
    </row>
    <row r="11" spans="2:3" ht="24" customHeight="1" x14ac:dyDescent="0.25">
      <c r="B11" s="4" t="s">
        <v>7</v>
      </c>
      <c r="C11" s="106">
        <f>+[24]RECAUDACION!AO21</f>
        <v>2060970.74</v>
      </c>
    </row>
    <row r="12" spans="2:3" ht="24" customHeight="1" x14ac:dyDescent="0.25">
      <c r="B12" s="10" t="s">
        <v>8</v>
      </c>
      <c r="C12" s="107">
        <f>[24]RECAUDACION!AR21</f>
        <v>1513361.1499999997</v>
      </c>
    </row>
    <row r="13" spans="2:3" ht="24" customHeight="1" thickBot="1" x14ac:dyDescent="0.3">
      <c r="B13" s="14"/>
      <c r="C13" s="2"/>
    </row>
    <row r="14" spans="2:3" ht="24" customHeight="1" thickBot="1" x14ac:dyDescent="0.3">
      <c r="B14" s="16" t="s">
        <v>9</v>
      </c>
      <c r="C14" s="169">
        <f>+C12</f>
        <v>1513361.1499999997</v>
      </c>
    </row>
    <row r="15" spans="2:3" ht="24" customHeight="1" thickBot="1" x14ac:dyDescent="0.3">
      <c r="B15" s="2"/>
      <c r="C15" s="2"/>
    </row>
    <row r="16" spans="2:3" ht="24" customHeight="1" thickBot="1" x14ac:dyDescent="0.3">
      <c r="B16" s="141" t="s">
        <v>10</v>
      </c>
      <c r="C16" s="142"/>
    </row>
    <row r="17" spans="1:45" ht="20.25" customHeight="1" x14ac:dyDescent="0.25">
      <c r="B17" s="18" t="s">
        <v>13</v>
      </c>
      <c r="C17" s="19">
        <f>+C10-C9</f>
        <v>-3069320.95</v>
      </c>
    </row>
    <row r="18" spans="1:45" ht="20.25" customHeight="1" x14ac:dyDescent="0.25">
      <c r="B18" s="18" t="s">
        <v>14</v>
      </c>
      <c r="C18" s="19">
        <f>+C11-C10</f>
        <v>-815260.4600000002</v>
      </c>
    </row>
    <row r="19" spans="1:45" ht="19.5" customHeight="1" x14ac:dyDescent="0.25">
      <c r="B19" s="18" t="s">
        <v>15</v>
      </c>
      <c r="C19" s="19">
        <f>+C12-C11</f>
        <v>-547609.59000000032</v>
      </c>
    </row>
    <row r="20" spans="1:45" ht="21.75" customHeight="1" x14ac:dyDescent="0.25">
      <c r="B20" s="21" t="s">
        <v>16</v>
      </c>
      <c r="C20" s="22">
        <f>(C17+C18+C19)/3</f>
        <v>-1477397</v>
      </c>
    </row>
    <row r="21" spans="1:45" s="175" customFormat="1" ht="18.75" customHeight="1" x14ac:dyDescent="0.25">
      <c r="A21" s="173"/>
      <c r="B21" s="18" t="s">
        <v>17</v>
      </c>
      <c r="C21" s="19">
        <f>+C12</f>
        <v>1513361.1499999997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</row>
    <row r="22" spans="1:45" ht="19.5" customHeight="1" thickBot="1" x14ac:dyDescent="0.3">
      <c r="B22" s="18" t="s">
        <v>18</v>
      </c>
      <c r="C22" s="19">
        <f>+C21+C20</f>
        <v>35964.149999999674</v>
      </c>
      <c r="D22" s="177"/>
    </row>
    <row r="23" spans="1:45" ht="19.5" customHeight="1" thickBot="1" x14ac:dyDescent="0.3">
      <c r="B23" s="24" t="s">
        <v>19</v>
      </c>
      <c r="C23" s="24">
        <v>300000</v>
      </c>
      <c r="D23" s="177"/>
    </row>
    <row r="24" spans="1:45" x14ac:dyDescent="0.25">
      <c r="B24" s="2"/>
      <c r="C24" s="2"/>
    </row>
    <row r="25" spans="1:45" x14ac:dyDescent="0.25">
      <c r="B25" s="2"/>
      <c r="C25" s="2"/>
    </row>
    <row r="26" spans="1:45" x14ac:dyDescent="0.25">
      <c r="B26" s="2"/>
      <c r="C26" s="2"/>
    </row>
    <row r="27" spans="1:45" x14ac:dyDescent="0.25">
      <c r="B27" s="2"/>
      <c r="C27" s="2"/>
    </row>
    <row r="28" spans="1:45" x14ac:dyDescent="0.25">
      <c r="B28" s="2"/>
      <c r="C28" s="2"/>
    </row>
    <row r="29" spans="1:45" x14ac:dyDescent="0.25">
      <c r="B29" s="2"/>
      <c r="C29" s="2"/>
    </row>
    <row r="30" spans="1:45" x14ac:dyDescent="0.25">
      <c r="B30" s="2"/>
      <c r="C30" s="2"/>
    </row>
    <row r="31" spans="1:45" x14ac:dyDescent="0.25">
      <c r="B31" s="2"/>
      <c r="C31" s="2"/>
    </row>
    <row r="32" spans="1:45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</row>
    <row r="72" spans="2:3" x14ac:dyDescent="0.25">
      <c r="B72" s="2"/>
    </row>
    <row r="73" spans="2:3" x14ac:dyDescent="0.25">
      <c r="B73" s="2"/>
    </row>
    <row r="74" spans="2:3" x14ac:dyDescent="0.25">
      <c r="B74" s="2"/>
    </row>
    <row r="75" spans="2:3" x14ac:dyDescent="0.25">
      <c r="B75" s="2"/>
    </row>
    <row r="76" spans="2:3" x14ac:dyDescent="0.25">
      <c r="B76" s="2"/>
    </row>
    <row r="77" spans="2:3" x14ac:dyDescent="0.25">
      <c r="B77" s="2"/>
    </row>
    <row r="78" spans="2:3" x14ac:dyDescent="0.25">
      <c r="B78" s="2"/>
    </row>
    <row r="79" spans="2:3" x14ac:dyDescent="0.25">
      <c r="B79" s="2"/>
    </row>
    <row r="80" spans="2:3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</sheetData>
  <mergeCells count="3">
    <mergeCell ref="B1:C1"/>
    <mergeCell ref="B4:C4"/>
    <mergeCell ref="B16:C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8"/>
  <sheetViews>
    <sheetView topLeftCell="A43" workbookViewId="0">
      <selection activeCell="B46" sqref="B46:C46"/>
    </sheetView>
  </sheetViews>
  <sheetFormatPr baseColWidth="10" defaultRowHeight="15" x14ac:dyDescent="0.25"/>
  <cols>
    <col min="1" max="1" width="11.42578125" style="2"/>
    <col min="2" max="2" width="51.140625" customWidth="1"/>
    <col min="3" max="3" width="23.5703125" customWidth="1"/>
    <col min="4" max="4" width="11.7109375" style="2" bestFit="1" customWidth="1"/>
    <col min="5" max="6" width="11.5703125" style="2" bestFit="1" customWidth="1"/>
    <col min="7" max="45" width="11.42578125" style="2"/>
    <col min="258" max="258" width="51.140625" customWidth="1"/>
    <col min="259" max="259" width="23.5703125" customWidth="1"/>
    <col min="260" max="260" width="11.7109375" bestFit="1" customWidth="1"/>
    <col min="261" max="262" width="11.5703125" bestFit="1" customWidth="1"/>
    <col min="514" max="514" width="51.140625" customWidth="1"/>
    <col min="515" max="515" width="23.5703125" customWidth="1"/>
    <col min="516" max="516" width="11.7109375" bestFit="1" customWidth="1"/>
    <col min="517" max="518" width="11.5703125" bestFit="1" customWidth="1"/>
    <col min="770" max="770" width="51.140625" customWidth="1"/>
    <col min="771" max="771" width="23.5703125" customWidth="1"/>
    <col min="772" max="772" width="11.7109375" bestFit="1" customWidth="1"/>
    <col min="773" max="774" width="11.5703125" bestFit="1" customWidth="1"/>
    <col min="1026" max="1026" width="51.140625" customWidth="1"/>
    <col min="1027" max="1027" width="23.5703125" customWidth="1"/>
    <col min="1028" max="1028" width="11.7109375" bestFit="1" customWidth="1"/>
    <col min="1029" max="1030" width="11.5703125" bestFit="1" customWidth="1"/>
    <col min="1282" max="1282" width="51.140625" customWidth="1"/>
    <col min="1283" max="1283" width="23.5703125" customWidth="1"/>
    <col min="1284" max="1284" width="11.7109375" bestFit="1" customWidth="1"/>
    <col min="1285" max="1286" width="11.5703125" bestFit="1" customWidth="1"/>
    <col min="1538" max="1538" width="51.140625" customWidth="1"/>
    <col min="1539" max="1539" width="23.5703125" customWidth="1"/>
    <col min="1540" max="1540" width="11.7109375" bestFit="1" customWidth="1"/>
    <col min="1541" max="1542" width="11.5703125" bestFit="1" customWidth="1"/>
    <col min="1794" max="1794" width="51.140625" customWidth="1"/>
    <col min="1795" max="1795" width="23.5703125" customWidth="1"/>
    <col min="1796" max="1796" width="11.7109375" bestFit="1" customWidth="1"/>
    <col min="1797" max="1798" width="11.5703125" bestFit="1" customWidth="1"/>
    <col min="2050" max="2050" width="51.140625" customWidth="1"/>
    <col min="2051" max="2051" width="23.5703125" customWidth="1"/>
    <col min="2052" max="2052" width="11.7109375" bestFit="1" customWidth="1"/>
    <col min="2053" max="2054" width="11.5703125" bestFit="1" customWidth="1"/>
    <col min="2306" max="2306" width="51.140625" customWidth="1"/>
    <col min="2307" max="2307" width="23.5703125" customWidth="1"/>
    <col min="2308" max="2308" width="11.7109375" bestFit="1" customWidth="1"/>
    <col min="2309" max="2310" width="11.5703125" bestFit="1" customWidth="1"/>
    <col min="2562" max="2562" width="51.140625" customWidth="1"/>
    <col min="2563" max="2563" width="23.5703125" customWidth="1"/>
    <col min="2564" max="2564" width="11.7109375" bestFit="1" customWidth="1"/>
    <col min="2565" max="2566" width="11.5703125" bestFit="1" customWidth="1"/>
    <col min="2818" max="2818" width="51.140625" customWidth="1"/>
    <col min="2819" max="2819" width="23.5703125" customWidth="1"/>
    <col min="2820" max="2820" width="11.7109375" bestFit="1" customWidth="1"/>
    <col min="2821" max="2822" width="11.5703125" bestFit="1" customWidth="1"/>
    <col min="3074" max="3074" width="51.140625" customWidth="1"/>
    <col min="3075" max="3075" width="23.5703125" customWidth="1"/>
    <col min="3076" max="3076" width="11.7109375" bestFit="1" customWidth="1"/>
    <col min="3077" max="3078" width="11.5703125" bestFit="1" customWidth="1"/>
    <col min="3330" max="3330" width="51.140625" customWidth="1"/>
    <col min="3331" max="3331" width="23.5703125" customWidth="1"/>
    <col min="3332" max="3332" width="11.7109375" bestFit="1" customWidth="1"/>
    <col min="3333" max="3334" width="11.5703125" bestFit="1" customWidth="1"/>
    <col min="3586" max="3586" width="51.140625" customWidth="1"/>
    <col min="3587" max="3587" width="23.5703125" customWidth="1"/>
    <col min="3588" max="3588" width="11.7109375" bestFit="1" customWidth="1"/>
    <col min="3589" max="3590" width="11.5703125" bestFit="1" customWidth="1"/>
    <col min="3842" max="3842" width="51.140625" customWidth="1"/>
    <col min="3843" max="3843" width="23.5703125" customWidth="1"/>
    <col min="3844" max="3844" width="11.7109375" bestFit="1" customWidth="1"/>
    <col min="3845" max="3846" width="11.5703125" bestFit="1" customWidth="1"/>
    <col min="4098" max="4098" width="51.140625" customWidth="1"/>
    <col min="4099" max="4099" width="23.5703125" customWidth="1"/>
    <col min="4100" max="4100" width="11.7109375" bestFit="1" customWidth="1"/>
    <col min="4101" max="4102" width="11.5703125" bestFit="1" customWidth="1"/>
    <col min="4354" max="4354" width="51.140625" customWidth="1"/>
    <col min="4355" max="4355" width="23.5703125" customWidth="1"/>
    <col min="4356" max="4356" width="11.7109375" bestFit="1" customWidth="1"/>
    <col min="4357" max="4358" width="11.5703125" bestFit="1" customWidth="1"/>
    <col min="4610" max="4610" width="51.140625" customWidth="1"/>
    <col min="4611" max="4611" width="23.5703125" customWidth="1"/>
    <col min="4612" max="4612" width="11.7109375" bestFit="1" customWidth="1"/>
    <col min="4613" max="4614" width="11.5703125" bestFit="1" customWidth="1"/>
    <col min="4866" max="4866" width="51.140625" customWidth="1"/>
    <col min="4867" max="4867" width="23.5703125" customWidth="1"/>
    <col min="4868" max="4868" width="11.7109375" bestFit="1" customWidth="1"/>
    <col min="4869" max="4870" width="11.5703125" bestFit="1" customWidth="1"/>
    <col min="5122" max="5122" width="51.140625" customWidth="1"/>
    <col min="5123" max="5123" width="23.5703125" customWidth="1"/>
    <col min="5124" max="5124" width="11.7109375" bestFit="1" customWidth="1"/>
    <col min="5125" max="5126" width="11.5703125" bestFit="1" customWidth="1"/>
    <col min="5378" max="5378" width="51.140625" customWidth="1"/>
    <col min="5379" max="5379" width="23.5703125" customWidth="1"/>
    <col min="5380" max="5380" width="11.7109375" bestFit="1" customWidth="1"/>
    <col min="5381" max="5382" width="11.5703125" bestFit="1" customWidth="1"/>
    <col min="5634" max="5634" width="51.140625" customWidth="1"/>
    <col min="5635" max="5635" width="23.5703125" customWidth="1"/>
    <col min="5636" max="5636" width="11.7109375" bestFit="1" customWidth="1"/>
    <col min="5637" max="5638" width="11.5703125" bestFit="1" customWidth="1"/>
    <col min="5890" max="5890" width="51.140625" customWidth="1"/>
    <col min="5891" max="5891" width="23.5703125" customWidth="1"/>
    <col min="5892" max="5892" width="11.7109375" bestFit="1" customWidth="1"/>
    <col min="5893" max="5894" width="11.5703125" bestFit="1" customWidth="1"/>
    <col min="6146" max="6146" width="51.140625" customWidth="1"/>
    <col min="6147" max="6147" width="23.5703125" customWidth="1"/>
    <col min="6148" max="6148" width="11.7109375" bestFit="1" customWidth="1"/>
    <col min="6149" max="6150" width="11.5703125" bestFit="1" customWidth="1"/>
    <col min="6402" max="6402" width="51.140625" customWidth="1"/>
    <col min="6403" max="6403" width="23.5703125" customWidth="1"/>
    <col min="6404" max="6404" width="11.7109375" bestFit="1" customWidth="1"/>
    <col min="6405" max="6406" width="11.5703125" bestFit="1" customWidth="1"/>
    <col min="6658" max="6658" width="51.140625" customWidth="1"/>
    <col min="6659" max="6659" width="23.5703125" customWidth="1"/>
    <col min="6660" max="6660" width="11.7109375" bestFit="1" customWidth="1"/>
    <col min="6661" max="6662" width="11.5703125" bestFit="1" customWidth="1"/>
    <col min="6914" max="6914" width="51.140625" customWidth="1"/>
    <col min="6915" max="6915" width="23.5703125" customWidth="1"/>
    <col min="6916" max="6916" width="11.7109375" bestFit="1" customWidth="1"/>
    <col min="6917" max="6918" width="11.5703125" bestFit="1" customWidth="1"/>
    <col min="7170" max="7170" width="51.140625" customWidth="1"/>
    <col min="7171" max="7171" width="23.5703125" customWidth="1"/>
    <col min="7172" max="7172" width="11.7109375" bestFit="1" customWidth="1"/>
    <col min="7173" max="7174" width="11.5703125" bestFit="1" customWidth="1"/>
    <col min="7426" max="7426" width="51.140625" customWidth="1"/>
    <col min="7427" max="7427" width="23.5703125" customWidth="1"/>
    <col min="7428" max="7428" width="11.7109375" bestFit="1" customWidth="1"/>
    <col min="7429" max="7430" width="11.5703125" bestFit="1" customWidth="1"/>
    <col min="7682" max="7682" width="51.140625" customWidth="1"/>
    <col min="7683" max="7683" width="23.5703125" customWidth="1"/>
    <col min="7684" max="7684" width="11.7109375" bestFit="1" customWidth="1"/>
    <col min="7685" max="7686" width="11.5703125" bestFit="1" customWidth="1"/>
    <col min="7938" max="7938" width="51.140625" customWidth="1"/>
    <col min="7939" max="7939" width="23.5703125" customWidth="1"/>
    <col min="7940" max="7940" width="11.7109375" bestFit="1" customWidth="1"/>
    <col min="7941" max="7942" width="11.5703125" bestFit="1" customWidth="1"/>
    <col min="8194" max="8194" width="51.140625" customWidth="1"/>
    <col min="8195" max="8195" width="23.5703125" customWidth="1"/>
    <col min="8196" max="8196" width="11.7109375" bestFit="1" customWidth="1"/>
    <col min="8197" max="8198" width="11.5703125" bestFit="1" customWidth="1"/>
    <col min="8450" max="8450" width="51.140625" customWidth="1"/>
    <col min="8451" max="8451" width="23.5703125" customWidth="1"/>
    <col min="8452" max="8452" width="11.7109375" bestFit="1" customWidth="1"/>
    <col min="8453" max="8454" width="11.5703125" bestFit="1" customWidth="1"/>
    <col min="8706" max="8706" width="51.140625" customWidth="1"/>
    <col min="8707" max="8707" width="23.5703125" customWidth="1"/>
    <col min="8708" max="8708" width="11.7109375" bestFit="1" customWidth="1"/>
    <col min="8709" max="8710" width="11.5703125" bestFit="1" customWidth="1"/>
    <col min="8962" max="8962" width="51.140625" customWidth="1"/>
    <col min="8963" max="8963" width="23.5703125" customWidth="1"/>
    <col min="8964" max="8964" width="11.7109375" bestFit="1" customWidth="1"/>
    <col min="8965" max="8966" width="11.5703125" bestFit="1" customWidth="1"/>
    <col min="9218" max="9218" width="51.140625" customWidth="1"/>
    <col min="9219" max="9219" width="23.5703125" customWidth="1"/>
    <col min="9220" max="9220" width="11.7109375" bestFit="1" customWidth="1"/>
    <col min="9221" max="9222" width="11.5703125" bestFit="1" customWidth="1"/>
    <col min="9474" max="9474" width="51.140625" customWidth="1"/>
    <col min="9475" max="9475" width="23.5703125" customWidth="1"/>
    <col min="9476" max="9476" width="11.7109375" bestFit="1" customWidth="1"/>
    <col min="9477" max="9478" width="11.5703125" bestFit="1" customWidth="1"/>
    <col min="9730" max="9730" width="51.140625" customWidth="1"/>
    <col min="9731" max="9731" width="23.5703125" customWidth="1"/>
    <col min="9732" max="9732" width="11.7109375" bestFit="1" customWidth="1"/>
    <col min="9733" max="9734" width="11.5703125" bestFit="1" customWidth="1"/>
    <col min="9986" max="9986" width="51.140625" customWidth="1"/>
    <col min="9987" max="9987" width="23.5703125" customWidth="1"/>
    <col min="9988" max="9988" width="11.7109375" bestFit="1" customWidth="1"/>
    <col min="9989" max="9990" width="11.5703125" bestFit="1" customWidth="1"/>
    <col min="10242" max="10242" width="51.140625" customWidth="1"/>
    <col min="10243" max="10243" width="23.5703125" customWidth="1"/>
    <col min="10244" max="10244" width="11.7109375" bestFit="1" customWidth="1"/>
    <col min="10245" max="10246" width="11.5703125" bestFit="1" customWidth="1"/>
    <col min="10498" max="10498" width="51.140625" customWidth="1"/>
    <col min="10499" max="10499" width="23.5703125" customWidth="1"/>
    <col min="10500" max="10500" width="11.7109375" bestFit="1" customWidth="1"/>
    <col min="10501" max="10502" width="11.5703125" bestFit="1" customWidth="1"/>
    <col min="10754" max="10754" width="51.140625" customWidth="1"/>
    <col min="10755" max="10755" width="23.5703125" customWidth="1"/>
    <col min="10756" max="10756" width="11.7109375" bestFit="1" customWidth="1"/>
    <col min="10757" max="10758" width="11.5703125" bestFit="1" customWidth="1"/>
    <col min="11010" max="11010" width="51.140625" customWidth="1"/>
    <col min="11011" max="11011" width="23.5703125" customWidth="1"/>
    <col min="11012" max="11012" width="11.7109375" bestFit="1" customWidth="1"/>
    <col min="11013" max="11014" width="11.5703125" bestFit="1" customWidth="1"/>
    <col min="11266" max="11266" width="51.140625" customWidth="1"/>
    <col min="11267" max="11267" width="23.5703125" customWidth="1"/>
    <col min="11268" max="11268" width="11.7109375" bestFit="1" customWidth="1"/>
    <col min="11269" max="11270" width="11.5703125" bestFit="1" customWidth="1"/>
    <col min="11522" max="11522" width="51.140625" customWidth="1"/>
    <col min="11523" max="11523" width="23.5703125" customWidth="1"/>
    <col min="11524" max="11524" width="11.7109375" bestFit="1" customWidth="1"/>
    <col min="11525" max="11526" width="11.5703125" bestFit="1" customWidth="1"/>
    <col min="11778" max="11778" width="51.140625" customWidth="1"/>
    <col min="11779" max="11779" width="23.5703125" customWidth="1"/>
    <col min="11780" max="11780" width="11.7109375" bestFit="1" customWidth="1"/>
    <col min="11781" max="11782" width="11.5703125" bestFit="1" customWidth="1"/>
    <col min="12034" max="12034" width="51.140625" customWidth="1"/>
    <col min="12035" max="12035" width="23.5703125" customWidth="1"/>
    <col min="12036" max="12036" width="11.7109375" bestFit="1" customWidth="1"/>
    <col min="12037" max="12038" width="11.5703125" bestFit="1" customWidth="1"/>
    <col min="12290" max="12290" width="51.140625" customWidth="1"/>
    <col min="12291" max="12291" width="23.5703125" customWidth="1"/>
    <col min="12292" max="12292" width="11.7109375" bestFit="1" customWidth="1"/>
    <col min="12293" max="12294" width="11.5703125" bestFit="1" customWidth="1"/>
    <col min="12546" max="12546" width="51.140625" customWidth="1"/>
    <col min="12547" max="12547" width="23.5703125" customWidth="1"/>
    <col min="12548" max="12548" width="11.7109375" bestFit="1" customWidth="1"/>
    <col min="12549" max="12550" width="11.5703125" bestFit="1" customWidth="1"/>
    <col min="12802" max="12802" width="51.140625" customWidth="1"/>
    <col min="12803" max="12803" width="23.5703125" customWidth="1"/>
    <col min="12804" max="12804" width="11.7109375" bestFit="1" customWidth="1"/>
    <col min="12805" max="12806" width="11.5703125" bestFit="1" customWidth="1"/>
    <col min="13058" max="13058" width="51.140625" customWidth="1"/>
    <col min="13059" max="13059" width="23.5703125" customWidth="1"/>
    <col min="13060" max="13060" width="11.7109375" bestFit="1" customWidth="1"/>
    <col min="13061" max="13062" width="11.5703125" bestFit="1" customWidth="1"/>
    <col min="13314" max="13314" width="51.140625" customWidth="1"/>
    <col min="13315" max="13315" width="23.5703125" customWidth="1"/>
    <col min="13316" max="13316" width="11.7109375" bestFit="1" customWidth="1"/>
    <col min="13317" max="13318" width="11.5703125" bestFit="1" customWidth="1"/>
    <col min="13570" max="13570" width="51.140625" customWidth="1"/>
    <col min="13571" max="13571" width="23.5703125" customWidth="1"/>
    <col min="13572" max="13572" width="11.7109375" bestFit="1" customWidth="1"/>
    <col min="13573" max="13574" width="11.5703125" bestFit="1" customWidth="1"/>
    <col min="13826" max="13826" width="51.140625" customWidth="1"/>
    <col min="13827" max="13827" width="23.5703125" customWidth="1"/>
    <col min="13828" max="13828" width="11.7109375" bestFit="1" customWidth="1"/>
    <col min="13829" max="13830" width="11.5703125" bestFit="1" customWidth="1"/>
    <col min="14082" max="14082" width="51.140625" customWidth="1"/>
    <col min="14083" max="14083" width="23.5703125" customWidth="1"/>
    <col min="14084" max="14084" width="11.7109375" bestFit="1" customWidth="1"/>
    <col min="14085" max="14086" width="11.5703125" bestFit="1" customWidth="1"/>
    <col min="14338" max="14338" width="51.140625" customWidth="1"/>
    <col min="14339" max="14339" width="23.5703125" customWidth="1"/>
    <col min="14340" max="14340" width="11.7109375" bestFit="1" customWidth="1"/>
    <col min="14341" max="14342" width="11.5703125" bestFit="1" customWidth="1"/>
    <col min="14594" max="14594" width="51.140625" customWidth="1"/>
    <col min="14595" max="14595" width="23.5703125" customWidth="1"/>
    <col min="14596" max="14596" width="11.7109375" bestFit="1" customWidth="1"/>
    <col min="14597" max="14598" width="11.5703125" bestFit="1" customWidth="1"/>
    <col min="14850" max="14850" width="51.140625" customWidth="1"/>
    <col min="14851" max="14851" width="23.5703125" customWidth="1"/>
    <col min="14852" max="14852" width="11.7109375" bestFit="1" customWidth="1"/>
    <col min="14853" max="14854" width="11.5703125" bestFit="1" customWidth="1"/>
    <col min="15106" max="15106" width="51.140625" customWidth="1"/>
    <col min="15107" max="15107" width="23.5703125" customWidth="1"/>
    <col min="15108" max="15108" width="11.7109375" bestFit="1" customWidth="1"/>
    <col min="15109" max="15110" width="11.5703125" bestFit="1" customWidth="1"/>
    <col min="15362" max="15362" width="51.140625" customWidth="1"/>
    <col min="15363" max="15363" width="23.5703125" customWidth="1"/>
    <col min="15364" max="15364" width="11.7109375" bestFit="1" customWidth="1"/>
    <col min="15365" max="15366" width="11.5703125" bestFit="1" customWidth="1"/>
    <col min="15618" max="15618" width="51.140625" customWidth="1"/>
    <col min="15619" max="15619" width="23.5703125" customWidth="1"/>
    <col min="15620" max="15620" width="11.7109375" bestFit="1" customWidth="1"/>
    <col min="15621" max="15622" width="11.5703125" bestFit="1" customWidth="1"/>
    <col min="15874" max="15874" width="51.140625" customWidth="1"/>
    <col min="15875" max="15875" width="23.5703125" customWidth="1"/>
    <col min="15876" max="15876" width="11.7109375" bestFit="1" customWidth="1"/>
    <col min="15877" max="15878" width="11.5703125" bestFit="1" customWidth="1"/>
    <col min="16130" max="16130" width="51.140625" customWidth="1"/>
    <col min="16131" max="16131" width="23.5703125" customWidth="1"/>
    <col min="16132" max="16132" width="11.7109375" bestFit="1" customWidth="1"/>
    <col min="16133" max="16134" width="11.5703125" bestFit="1" customWidth="1"/>
  </cols>
  <sheetData>
    <row r="1" spans="2:3" hidden="1" x14ac:dyDescent="0.25"/>
    <row r="2" spans="2:3" hidden="1" x14ac:dyDescent="0.25">
      <c r="B2" s="155" t="s">
        <v>26</v>
      </c>
      <c r="C2" s="155"/>
    </row>
    <row r="3" spans="2:3" hidden="1" x14ac:dyDescent="0.25">
      <c r="B3" s="155" t="s">
        <v>27</v>
      </c>
      <c r="C3" s="155"/>
    </row>
    <row r="4" spans="2:3" hidden="1" x14ac:dyDescent="0.25">
      <c r="B4" s="87"/>
    </row>
    <row r="5" spans="2:3" hidden="1" x14ac:dyDescent="0.25">
      <c r="B5" s="87"/>
    </row>
    <row r="6" spans="2:3" hidden="1" x14ac:dyDescent="0.25"/>
    <row r="7" spans="2:3" hidden="1" x14ac:dyDescent="0.25"/>
    <row r="8" spans="2:3" hidden="1" x14ac:dyDescent="0.25"/>
    <row r="9" spans="2:3" hidden="1" x14ac:dyDescent="0.25"/>
    <row r="10" spans="2:3" hidden="1" x14ac:dyDescent="0.25">
      <c r="B10" s="88" t="s">
        <v>28</v>
      </c>
      <c r="C10" s="89"/>
    </row>
    <row r="11" spans="2:3" hidden="1" x14ac:dyDescent="0.25">
      <c r="B11" s="90" t="s">
        <v>29</v>
      </c>
      <c r="C11" s="91"/>
    </row>
    <row r="12" spans="2:3" hidden="1" x14ac:dyDescent="0.25">
      <c r="B12" s="90" t="s">
        <v>30</v>
      </c>
      <c r="C12" s="91"/>
    </row>
    <row r="13" spans="2:3" hidden="1" x14ac:dyDescent="0.25">
      <c r="B13" s="90" t="s">
        <v>31</v>
      </c>
      <c r="C13" s="91"/>
    </row>
    <row r="14" spans="2:3" hidden="1" x14ac:dyDescent="0.25">
      <c r="B14" s="92" t="s">
        <v>32</v>
      </c>
      <c r="C14" s="91"/>
    </row>
    <row r="15" spans="2:3" hidden="1" x14ac:dyDescent="0.25">
      <c r="B15" s="90" t="s">
        <v>33</v>
      </c>
      <c r="C15" s="91"/>
    </row>
    <row r="16" spans="2:3" hidden="1" x14ac:dyDescent="0.25"/>
    <row r="17" spans="2:3" hidden="1" x14ac:dyDescent="0.25"/>
    <row r="18" spans="2:3" hidden="1" x14ac:dyDescent="0.25">
      <c r="B18" s="88" t="s">
        <v>34</v>
      </c>
      <c r="C18" s="89"/>
    </row>
    <row r="19" spans="2:3" hidden="1" x14ac:dyDescent="0.25">
      <c r="B19" s="90" t="s">
        <v>35</v>
      </c>
      <c r="C19" s="91"/>
    </row>
    <row r="20" spans="2:3" hidden="1" x14ac:dyDescent="0.25">
      <c r="B20" s="90" t="s">
        <v>31</v>
      </c>
      <c r="C20" s="91"/>
    </row>
    <row r="21" spans="2:3" hidden="1" x14ac:dyDescent="0.25">
      <c r="B21" s="92"/>
      <c r="C21" s="91"/>
    </row>
    <row r="22" spans="2:3" ht="15.75" hidden="1" thickBot="1" x14ac:dyDescent="0.3">
      <c r="B22" s="93" t="s">
        <v>33</v>
      </c>
      <c r="C22" s="94"/>
    </row>
    <row r="23" spans="2:3" hidden="1" x14ac:dyDescent="0.25">
      <c r="B23" s="95" t="s">
        <v>36</v>
      </c>
    </row>
    <row r="24" spans="2:3" hidden="1" x14ac:dyDescent="0.25"/>
    <row r="25" spans="2:3" hidden="1" x14ac:dyDescent="0.25">
      <c r="B25" s="88" t="s">
        <v>37</v>
      </c>
      <c r="C25" s="89"/>
    </row>
    <row r="26" spans="2:3" hidden="1" x14ac:dyDescent="0.25">
      <c r="B26" s="90" t="s">
        <v>29</v>
      </c>
      <c r="C26" s="91"/>
    </row>
    <row r="27" spans="2:3" hidden="1" x14ac:dyDescent="0.25">
      <c r="B27" s="90" t="s">
        <v>38</v>
      </c>
      <c r="C27" s="91"/>
    </row>
    <row r="28" spans="2:3" hidden="1" x14ac:dyDescent="0.25">
      <c r="B28" s="90" t="s">
        <v>39</v>
      </c>
      <c r="C28" s="91"/>
    </row>
    <row r="29" spans="2:3" hidden="1" x14ac:dyDescent="0.25">
      <c r="B29" s="90" t="s">
        <v>40</v>
      </c>
      <c r="C29" s="91"/>
    </row>
    <row r="30" spans="2:3" ht="15.75" hidden="1" thickBot="1" x14ac:dyDescent="0.3">
      <c r="B30" s="93" t="s">
        <v>33</v>
      </c>
      <c r="C30" s="94"/>
    </row>
    <row r="31" spans="2:3" hidden="1" x14ac:dyDescent="0.25"/>
    <row r="32" spans="2:3" hidden="1" x14ac:dyDescent="0.25"/>
    <row r="33" spans="2:3" hidden="1" x14ac:dyDescent="0.25">
      <c r="B33" s="156" t="s">
        <v>41</v>
      </c>
      <c r="C33" s="157"/>
    </row>
    <row r="34" spans="2:3" hidden="1" x14ac:dyDescent="0.25">
      <c r="B34" s="90" t="s">
        <v>42</v>
      </c>
      <c r="C34" s="91"/>
    </row>
    <row r="35" spans="2:3" hidden="1" x14ac:dyDescent="0.25">
      <c r="B35" s="90" t="s">
        <v>43</v>
      </c>
      <c r="C35" s="91"/>
    </row>
    <row r="36" spans="2:3" hidden="1" x14ac:dyDescent="0.25">
      <c r="B36" s="90" t="s">
        <v>39</v>
      </c>
      <c r="C36" s="91"/>
    </row>
    <row r="37" spans="2:3" ht="15.75" hidden="1" thickBot="1" x14ac:dyDescent="0.3">
      <c r="B37" s="93" t="s">
        <v>33</v>
      </c>
      <c r="C37" s="94"/>
    </row>
    <row r="38" spans="2:3" hidden="1" x14ac:dyDescent="0.25"/>
    <row r="39" spans="2:3" hidden="1" x14ac:dyDescent="0.25">
      <c r="B39" t="s">
        <v>44</v>
      </c>
    </row>
    <row r="40" spans="2:3" hidden="1" x14ac:dyDescent="0.25">
      <c r="B40" t="s">
        <v>45</v>
      </c>
    </row>
    <row r="41" spans="2:3" hidden="1" x14ac:dyDescent="0.25"/>
    <row r="42" spans="2:3" hidden="1" x14ac:dyDescent="0.25"/>
    <row r="43" spans="2:3" ht="19.5" x14ac:dyDescent="0.3">
      <c r="B43" s="143" t="s">
        <v>20</v>
      </c>
      <c r="C43" s="143"/>
    </row>
    <row r="44" spans="2:3" x14ac:dyDescent="0.25">
      <c r="B44" s="2"/>
      <c r="C44" s="2"/>
    </row>
    <row r="45" spans="2:3" ht="15.75" thickBot="1" x14ac:dyDescent="0.3">
      <c r="B45" s="2"/>
      <c r="C45" s="2"/>
    </row>
    <row r="46" spans="2:3" ht="18" x14ac:dyDescent="0.25">
      <c r="B46" s="147" t="s">
        <v>69</v>
      </c>
      <c r="C46" s="148"/>
    </row>
    <row r="47" spans="2:3" ht="28.5" customHeight="1" x14ac:dyDescent="0.25">
      <c r="B47" s="25" t="s">
        <v>4</v>
      </c>
      <c r="C47" s="48">
        <f>+[25]RECAUDACION!W20</f>
        <v>0</v>
      </c>
    </row>
    <row r="48" spans="2:3" ht="28.5" customHeight="1" x14ac:dyDescent="0.25">
      <c r="B48" s="4" t="s">
        <v>5</v>
      </c>
      <c r="C48" s="28">
        <f>+[25]RECAUDACION!Y22</f>
        <v>14638069.24</v>
      </c>
    </row>
    <row r="49" spans="1:5" ht="28.5" customHeight="1" x14ac:dyDescent="0.25">
      <c r="B49" s="4" t="s">
        <v>6</v>
      </c>
      <c r="C49" s="28">
        <f>+[25]RECAUDACION!AA20</f>
        <v>26459664.770000003</v>
      </c>
    </row>
    <row r="50" spans="1:5" ht="28.5" customHeight="1" x14ac:dyDescent="0.25">
      <c r="B50" s="4" t="s">
        <v>7</v>
      </c>
      <c r="C50" s="28">
        <f>+[25]RECAUDACION!AC20</f>
        <v>49910247.470000006</v>
      </c>
    </row>
    <row r="51" spans="1:5" ht="28.5" customHeight="1" x14ac:dyDescent="0.25">
      <c r="B51" s="10" t="s">
        <v>8</v>
      </c>
      <c r="C51" s="29">
        <f>[25]RECAUDACION!AE20</f>
        <v>47716806.509999998</v>
      </c>
    </row>
    <row r="52" spans="1:5" ht="19.5" customHeight="1" thickBot="1" x14ac:dyDescent="0.3">
      <c r="B52" s="14"/>
      <c r="C52" s="2"/>
    </row>
    <row r="53" spans="1:5" ht="20.25" customHeight="1" thickBot="1" x14ac:dyDescent="0.3">
      <c r="B53" s="16" t="s">
        <v>9</v>
      </c>
      <c r="C53" s="169">
        <f>+C51</f>
        <v>47716806.509999998</v>
      </c>
    </row>
    <row r="54" spans="1:5" ht="19.5" customHeight="1" thickBot="1" x14ac:dyDescent="0.3">
      <c r="B54" s="2"/>
      <c r="C54" s="2"/>
    </row>
    <row r="55" spans="1:5" ht="19.5" customHeight="1" thickBot="1" x14ac:dyDescent="0.3">
      <c r="A55" s="33"/>
      <c r="B55" s="158" t="s">
        <v>10</v>
      </c>
      <c r="C55" s="159"/>
    </row>
    <row r="56" spans="1:5" ht="24" customHeight="1" x14ac:dyDescent="0.25">
      <c r="B56" s="18" t="s">
        <v>13</v>
      </c>
      <c r="C56" s="198">
        <f>+C49-C48</f>
        <v>11821595.530000003</v>
      </c>
    </row>
    <row r="57" spans="1:5" ht="24" customHeight="1" x14ac:dyDescent="0.25">
      <c r="B57" s="18" t="s">
        <v>14</v>
      </c>
      <c r="C57" s="199">
        <f>+C50-C49</f>
        <v>23450582.700000003</v>
      </c>
    </row>
    <row r="58" spans="1:5" ht="21" customHeight="1" x14ac:dyDescent="0.25">
      <c r="B58" s="18" t="s">
        <v>15</v>
      </c>
      <c r="C58" s="198">
        <f>+C51-C50</f>
        <v>-2193440.9600000083</v>
      </c>
    </row>
    <row r="59" spans="1:5" ht="21" customHeight="1" x14ac:dyDescent="0.25">
      <c r="B59" s="21" t="s">
        <v>16</v>
      </c>
      <c r="C59" s="186">
        <f>(+C56+C57+C58)/3</f>
        <v>11026245.756666666</v>
      </c>
    </row>
    <row r="60" spans="1:5" ht="20.25" customHeight="1" x14ac:dyDescent="0.25">
      <c r="B60" s="18" t="s">
        <v>17</v>
      </c>
      <c r="C60" s="19">
        <f>+C51</f>
        <v>47716806.509999998</v>
      </c>
    </row>
    <row r="61" spans="1:5" ht="21.75" customHeight="1" thickBot="1" x14ac:dyDescent="0.3">
      <c r="B61" s="18" t="s">
        <v>18</v>
      </c>
      <c r="C61" s="184">
        <f>+C59+C60</f>
        <v>58743052.266666666</v>
      </c>
    </row>
    <row r="62" spans="1:5" ht="33" customHeight="1" thickBot="1" x14ac:dyDescent="0.3">
      <c r="B62" s="24" t="s">
        <v>19</v>
      </c>
      <c r="C62" s="200">
        <v>24500000</v>
      </c>
      <c r="D62" s="67"/>
      <c r="E62" s="67"/>
    </row>
    <row r="63" spans="1:5" x14ac:dyDescent="0.25">
      <c r="B63" s="2"/>
      <c r="C63" s="2"/>
    </row>
    <row r="64" spans="1:5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</row>
    <row r="111" spans="2:3" x14ac:dyDescent="0.25">
      <c r="B111" s="2"/>
    </row>
    <row r="112" spans="2:3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</sheetData>
  <mergeCells count="6">
    <mergeCell ref="B2:C2"/>
    <mergeCell ref="B3:C3"/>
    <mergeCell ref="B33:C33"/>
    <mergeCell ref="B43:C43"/>
    <mergeCell ref="B46:C46"/>
    <mergeCell ref="B55:C5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1"/>
  <sheetViews>
    <sheetView topLeftCell="A43" workbookViewId="0">
      <selection activeCell="B46" sqref="B46:C46"/>
    </sheetView>
  </sheetViews>
  <sheetFormatPr baseColWidth="10" defaultRowHeight="15" x14ac:dyDescent="0.25"/>
  <cols>
    <col min="1" max="1" width="11.42578125" style="2"/>
    <col min="2" max="2" width="51.140625" customWidth="1"/>
    <col min="3" max="3" width="23.5703125" customWidth="1"/>
    <col min="4" max="4" width="11.7109375" style="2" bestFit="1" customWidth="1"/>
    <col min="5" max="6" width="11.5703125" style="2" bestFit="1" customWidth="1"/>
    <col min="7" max="45" width="11.42578125" style="2"/>
    <col min="258" max="258" width="51.140625" customWidth="1"/>
    <col min="259" max="259" width="23.5703125" customWidth="1"/>
    <col min="260" max="260" width="11.7109375" bestFit="1" customWidth="1"/>
    <col min="261" max="262" width="11.5703125" bestFit="1" customWidth="1"/>
    <col min="514" max="514" width="51.140625" customWidth="1"/>
    <col min="515" max="515" width="23.5703125" customWidth="1"/>
    <col min="516" max="516" width="11.7109375" bestFit="1" customWidth="1"/>
    <col min="517" max="518" width="11.5703125" bestFit="1" customWidth="1"/>
    <col min="770" max="770" width="51.140625" customWidth="1"/>
    <col min="771" max="771" width="23.5703125" customWidth="1"/>
    <col min="772" max="772" width="11.7109375" bestFit="1" customWidth="1"/>
    <col min="773" max="774" width="11.5703125" bestFit="1" customWidth="1"/>
    <col min="1026" max="1026" width="51.140625" customWidth="1"/>
    <col min="1027" max="1027" width="23.5703125" customWidth="1"/>
    <col min="1028" max="1028" width="11.7109375" bestFit="1" customWidth="1"/>
    <col min="1029" max="1030" width="11.5703125" bestFit="1" customWidth="1"/>
    <col min="1282" max="1282" width="51.140625" customWidth="1"/>
    <col min="1283" max="1283" width="23.5703125" customWidth="1"/>
    <col min="1284" max="1284" width="11.7109375" bestFit="1" customWidth="1"/>
    <col min="1285" max="1286" width="11.5703125" bestFit="1" customWidth="1"/>
    <col min="1538" max="1538" width="51.140625" customWidth="1"/>
    <col min="1539" max="1539" width="23.5703125" customWidth="1"/>
    <col min="1540" max="1540" width="11.7109375" bestFit="1" customWidth="1"/>
    <col min="1541" max="1542" width="11.5703125" bestFit="1" customWidth="1"/>
    <col min="1794" max="1794" width="51.140625" customWidth="1"/>
    <col min="1795" max="1795" width="23.5703125" customWidth="1"/>
    <col min="1796" max="1796" width="11.7109375" bestFit="1" customWidth="1"/>
    <col min="1797" max="1798" width="11.5703125" bestFit="1" customWidth="1"/>
    <col min="2050" max="2050" width="51.140625" customWidth="1"/>
    <col min="2051" max="2051" width="23.5703125" customWidth="1"/>
    <col min="2052" max="2052" width="11.7109375" bestFit="1" customWidth="1"/>
    <col min="2053" max="2054" width="11.5703125" bestFit="1" customWidth="1"/>
    <col min="2306" max="2306" width="51.140625" customWidth="1"/>
    <col min="2307" max="2307" width="23.5703125" customWidth="1"/>
    <col min="2308" max="2308" width="11.7109375" bestFit="1" customWidth="1"/>
    <col min="2309" max="2310" width="11.5703125" bestFit="1" customWidth="1"/>
    <col min="2562" max="2562" width="51.140625" customWidth="1"/>
    <col min="2563" max="2563" width="23.5703125" customWidth="1"/>
    <col min="2564" max="2564" width="11.7109375" bestFit="1" customWidth="1"/>
    <col min="2565" max="2566" width="11.5703125" bestFit="1" customWidth="1"/>
    <col min="2818" max="2818" width="51.140625" customWidth="1"/>
    <col min="2819" max="2819" width="23.5703125" customWidth="1"/>
    <col min="2820" max="2820" width="11.7109375" bestFit="1" customWidth="1"/>
    <col min="2821" max="2822" width="11.5703125" bestFit="1" customWidth="1"/>
    <col min="3074" max="3074" width="51.140625" customWidth="1"/>
    <col min="3075" max="3075" width="23.5703125" customWidth="1"/>
    <col min="3076" max="3076" width="11.7109375" bestFit="1" customWidth="1"/>
    <col min="3077" max="3078" width="11.5703125" bestFit="1" customWidth="1"/>
    <col min="3330" max="3330" width="51.140625" customWidth="1"/>
    <col min="3331" max="3331" width="23.5703125" customWidth="1"/>
    <col min="3332" max="3332" width="11.7109375" bestFit="1" customWidth="1"/>
    <col min="3333" max="3334" width="11.5703125" bestFit="1" customWidth="1"/>
    <col min="3586" max="3586" width="51.140625" customWidth="1"/>
    <col min="3587" max="3587" width="23.5703125" customWidth="1"/>
    <col min="3588" max="3588" width="11.7109375" bestFit="1" customWidth="1"/>
    <col min="3589" max="3590" width="11.5703125" bestFit="1" customWidth="1"/>
    <col min="3842" max="3842" width="51.140625" customWidth="1"/>
    <col min="3843" max="3843" width="23.5703125" customWidth="1"/>
    <col min="3844" max="3844" width="11.7109375" bestFit="1" customWidth="1"/>
    <col min="3845" max="3846" width="11.5703125" bestFit="1" customWidth="1"/>
    <col min="4098" max="4098" width="51.140625" customWidth="1"/>
    <col min="4099" max="4099" width="23.5703125" customWidth="1"/>
    <col min="4100" max="4100" width="11.7109375" bestFit="1" customWidth="1"/>
    <col min="4101" max="4102" width="11.5703125" bestFit="1" customWidth="1"/>
    <col min="4354" max="4354" width="51.140625" customWidth="1"/>
    <col min="4355" max="4355" width="23.5703125" customWidth="1"/>
    <col min="4356" max="4356" width="11.7109375" bestFit="1" customWidth="1"/>
    <col min="4357" max="4358" width="11.5703125" bestFit="1" customWidth="1"/>
    <col min="4610" max="4610" width="51.140625" customWidth="1"/>
    <col min="4611" max="4611" width="23.5703125" customWidth="1"/>
    <col min="4612" max="4612" width="11.7109375" bestFit="1" customWidth="1"/>
    <col min="4613" max="4614" width="11.5703125" bestFit="1" customWidth="1"/>
    <col min="4866" max="4866" width="51.140625" customWidth="1"/>
    <col min="4867" max="4867" width="23.5703125" customWidth="1"/>
    <col min="4868" max="4868" width="11.7109375" bestFit="1" customWidth="1"/>
    <col min="4869" max="4870" width="11.5703125" bestFit="1" customWidth="1"/>
    <col min="5122" max="5122" width="51.140625" customWidth="1"/>
    <col min="5123" max="5123" width="23.5703125" customWidth="1"/>
    <col min="5124" max="5124" width="11.7109375" bestFit="1" customWidth="1"/>
    <col min="5125" max="5126" width="11.5703125" bestFit="1" customWidth="1"/>
    <col min="5378" max="5378" width="51.140625" customWidth="1"/>
    <col min="5379" max="5379" width="23.5703125" customWidth="1"/>
    <col min="5380" max="5380" width="11.7109375" bestFit="1" customWidth="1"/>
    <col min="5381" max="5382" width="11.5703125" bestFit="1" customWidth="1"/>
    <col min="5634" max="5634" width="51.140625" customWidth="1"/>
    <col min="5635" max="5635" width="23.5703125" customWidth="1"/>
    <col min="5636" max="5636" width="11.7109375" bestFit="1" customWidth="1"/>
    <col min="5637" max="5638" width="11.5703125" bestFit="1" customWidth="1"/>
    <col min="5890" max="5890" width="51.140625" customWidth="1"/>
    <col min="5891" max="5891" width="23.5703125" customWidth="1"/>
    <col min="5892" max="5892" width="11.7109375" bestFit="1" customWidth="1"/>
    <col min="5893" max="5894" width="11.5703125" bestFit="1" customWidth="1"/>
    <col min="6146" max="6146" width="51.140625" customWidth="1"/>
    <col min="6147" max="6147" width="23.5703125" customWidth="1"/>
    <col min="6148" max="6148" width="11.7109375" bestFit="1" customWidth="1"/>
    <col min="6149" max="6150" width="11.5703125" bestFit="1" customWidth="1"/>
    <col min="6402" max="6402" width="51.140625" customWidth="1"/>
    <col min="6403" max="6403" width="23.5703125" customWidth="1"/>
    <col min="6404" max="6404" width="11.7109375" bestFit="1" customWidth="1"/>
    <col min="6405" max="6406" width="11.5703125" bestFit="1" customWidth="1"/>
    <col min="6658" max="6658" width="51.140625" customWidth="1"/>
    <col min="6659" max="6659" width="23.5703125" customWidth="1"/>
    <col min="6660" max="6660" width="11.7109375" bestFit="1" customWidth="1"/>
    <col min="6661" max="6662" width="11.5703125" bestFit="1" customWidth="1"/>
    <col min="6914" max="6914" width="51.140625" customWidth="1"/>
    <col min="6915" max="6915" width="23.5703125" customWidth="1"/>
    <col min="6916" max="6916" width="11.7109375" bestFit="1" customWidth="1"/>
    <col min="6917" max="6918" width="11.5703125" bestFit="1" customWidth="1"/>
    <col min="7170" max="7170" width="51.140625" customWidth="1"/>
    <col min="7171" max="7171" width="23.5703125" customWidth="1"/>
    <col min="7172" max="7172" width="11.7109375" bestFit="1" customWidth="1"/>
    <col min="7173" max="7174" width="11.5703125" bestFit="1" customWidth="1"/>
    <col min="7426" max="7426" width="51.140625" customWidth="1"/>
    <col min="7427" max="7427" width="23.5703125" customWidth="1"/>
    <col min="7428" max="7428" width="11.7109375" bestFit="1" customWidth="1"/>
    <col min="7429" max="7430" width="11.5703125" bestFit="1" customWidth="1"/>
    <col min="7682" max="7682" width="51.140625" customWidth="1"/>
    <col min="7683" max="7683" width="23.5703125" customWidth="1"/>
    <col min="7684" max="7684" width="11.7109375" bestFit="1" customWidth="1"/>
    <col min="7685" max="7686" width="11.5703125" bestFit="1" customWidth="1"/>
    <col min="7938" max="7938" width="51.140625" customWidth="1"/>
    <col min="7939" max="7939" width="23.5703125" customWidth="1"/>
    <col min="7940" max="7940" width="11.7109375" bestFit="1" customWidth="1"/>
    <col min="7941" max="7942" width="11.5703125" bestFit="1" customWidth="1"/>
    <col min="8194" max="8194" width="51.140625" customWidth="1"/>
    <col min="8195" max="8195" width="23.5703125" customWidth="1"/>
    <col min="8196" max="8196" width="11.7109375" bestFit="1" customWidth="1"/>
    <col min="8197" max="8198" width="11.5703125" bestFit="1" customWidth="1"/>
    <col min="8450" max="8450" width="51.140625" customWidth="1"/>
    <col min="8451" max="8451" width="23.5703125" customWidth="1"/>
    <col min="8452" max="8452" width="11.7109375" bestFit="1" customWidth="1"/>
    <col min="8453" max="8454" width="11.5703125" bestFit="1" customWidth="1"/>
    <col min="8706" max="8706" width="51.140625" customWidth="1"/>
    <col min="8707" max="8707" width="23.5703125" customWidth="1"/>
    <col min="8708" max="8708" width="11.7109375" bestFit="1" customWidth="1"/>
    <col min="8709" max="8710" width="11.5703125" bestFit="1" customWidth="1"/>
    <col min="8962" max="8962" width="51.140625" customWidth="1"/>
    <col min="8963" max="8963" width="23.5703125" customWidth="1"/>
    <col min="8964" max="8964" width="11.7109375" bestFit="1" customWidth="1"/>
    <col min="8965" max="8966" width="11.5703125" bestFit="1" customWidth="1"/>
    <col min="9218" max="9218" width="51.140625" customWidth="1"/>
    <col min="9219" max="9219" width="23.5703125" customWidth="1"/>
    <col min="9220" max="9220" width="11.7109375" bestFit="1" customWidth="1"/>
    <col min="9221" max="9222" width="11.5703125" bestFit="1" customWidth="1"/>
    <col min="9474" max="9474" width="51.140625" customWidth="1"/>
    <col min="9475" max="9475" width="23.5703125" customWidth="1"/>
    <col min="9476" max="9476" width="11.7109375" bestFit="1" customWidth="1"/>
    <col min="9477" max="9478" width="11.5703125" bestFit="1" customWidth="1"/>
    <col min="9730" max="9730" width="51.140625" customWidth="1"/>
    <col min="9731" max="9731" width="23.5703125" customWidth="1"/>
    <col min="9732" max="9732" width="11.7109375" bestFit="1" customWidth="1"/>
    <col min="9733" max="9734" width="11.5703125" bestFit="1" customWidth="1"/>
    <col min="9986" max="9986" width="51.140625" customWidth="1"/>
    <col min="9987" max="9987" width="23.5703125" customWidth="1"/>
    <col min="9988" max="9988" width="11.7109375" bestFit="1" customWidth="1"/>
    <col min="9989" max="9990" width="11.5703125" bestFit="1" customWidth="1"/>
    <col min="10242" max="10242" width="51.140625" customWidth="1"/>
    <col min="10243" max="10243" width="23.5703125" customWidth="1"/>
    <col min="10244" max="10244" width="11.7109375" bestFit="1" customWidth="1"/>
    <col min="10245" max="10246" width="11.5703125" bestFit="1" customWidth="1"/>
    <col min="10498" max="10498" width="51.140625" customWidth="1"/>
    <col min="10499" max="10499" width="23.5703125" customWidth="1"/>
    <col min="10500" max="10500" width="11.7109375" bestFit="1" customWidth="1"/>
    <col min="10501" max="10502" width="11.5703125" bestFit="1" customWidth="1"/>
    <col min="10754" max="10754" width="51.140625" customWidth="1"/>
    <col min="10755" max="10755" width="23.5703125" customWidth="1"/>
    <col min="10756" max="10756" width="11.7109375" bestFit="1" customWidth="1"/>
    <col min="10757" max="10758" width="11.5703125" bestFit="1" customWidth="1"/>
    <col min="11010" max="11010" width="51.140625" customWidth="1"/>
    <col min="11011" max="11011" width="23.5703125" customWidth="1"/>
    <col min="11012" max="11012" width="11.7109375" bestFit="1" customWidth="1"/>
    <col min="11013" max="11014" width="11.5703125" bestFit="1" customWidth="1"/>
    <col min="11266" max="11266" width="51.140625" customWidth="1"/>
    <col min="11267" max="11267" width="23.5703125" customWidth="1"/>
    <col min="11268" max="11268" width="11.7109375" bestFit="1" customWidth="1"/>
    <col min="11269" max="11270" width="11.5703125" bestFit="1" customWidth="1"/>
    <col min="11522" max="11522" width="51.140625" customWidth="1"/>
    <col min="11523" max="11523" width="23.5703125" customWidth="1"/>
    <col min="11524" max="11524" width="11.7109375" bestFit="1" customWidth="1"/>
    <col min="11525" max="11526" width="11.5703125" bestFit="1" customWidth="1"/>
    <col min="11778" max="11778" width="51.140625" customWidth="1"/>
    <col min="11779" max="11779" width="23.5703125" customWidth="1"/>
    <col min="11780" max="11780" width="11.7109375" bestFit="1" customWidth="1"/>
    <col min="11781" max="11782" width="11.5703125" bestFit="1" customWidth="1"/>
    <col min="12034" max="12034" width="51.140625" customWidth="1"/>
    <col min="12035" max="12035" width="23.5703125" customWidth="1"/>
    <col min="12036" max="12036" width="11.7109375" bestFit="1" customWidth="1"/>
    <col min="12037" max="12038" width="11.5703125" bestFit="1" customWidth="1"/>
    <col min="12290" max="12290" width="51.140625" customWidth="1"/>
    <col min="12291" max="12291" width="23.5703125" customWidth="1"/>
    <col min="12292" max="12292" width="11.7109375" bestFit="1" customWidth="1"/>
    <col min="12293" max="12294" width="11.5703125" bestFit="1" customWidth="1"/>
    <col min="12546" max="12546" width="51.140625" customWidth="1"/>
    <col min="12547" max="12547" width="23.5703125" customWidth="1"/>
    <col min="12548" max="12548" width="11.7109375" bestFit="1" customWidth="1"/>
    <col min="12549" max="12550" width="11.5703125" bestFit="1" customWidth="1"/>
    <col min="12802" max="12802" width="51.140625" customWidth="1"/>
    <col min="12803" max="12803" width="23.5703125" customWidth="1"/>
    <col min="12804" max="12804" width="11.7109375" bestFit="1" customWidth="1"/>
    <col min="12805" max="12806" width="11.5703125" bestFit="1" customWidth="1"/>
    <col min="13058" max="13058" width="51.140625" customWidth="1"/>
    <col min="13059" max="13059" width="23.5703125" customWidth="1"/>
    <col min="13060" max="13060" width="11.7109375" bestFit="1" customWidth="1"/>
    <col min="13061" max="13062" width="11.5703125" bestFit="1" customWidth="1"/>
    <col min="13314" max="13314" width="51.140625" customWidth="1"/>
    <col min="13315" max="13315" width="23.5703125" customWidth="1"/>
    <col min="13316" max="13316" width="11.7109375" bestFit="1" customWidth="1"/>
    <col min="13317" max="13318" width="11.5703125" bestFit="1" customWidth="1"/>
    <col min="13570" max="13570" width="51.140625" customWidth="1"/>
    <col min="13571" max="13571" width="23.5703125" customWidth="1"/>
    <col min="13572" max="13572" width="11.7109375" bestFit="1" customWidth="1"/>
    <col min="13573" max="13574" width="11.5703125" bestFit="1" customWidth="1"/>
    <col min="13826" max="13826" width="51.140625" customWidth="1"/>
    <col min="13827" max="13827" width="23.5703125" customWidth="1"/>
    <col min="13828" max="13828" width="11.7109375" bestFit="1" customWidth="1"/>
    <col min="13829" max="13830" width="11.5703125" bestFit="1" customWidth="1"/>
    <col min="14082" max="14082" width="51.140625" customWidth="1"/>
    <col min="14083" max="14083" width="23.5703125" customWidth="1"/>
    <col min="14084" max="14084" width="11.7109375" bestFit="1" customWidth="1"/>
    <col min="14085" max="14086" width="11.5703125" bestFit="1" customWidth="1"/>
    <col min="14338" max="14338" width="51.140625" customWidth="1"/>
    <col min="14339" max="14339" width="23.5703125" customWidth="1"/>
    <col min="14340" max="14340" width="11.7109375" bestFit="1" customWidth="1"/>
    <col min="14341" max="14342" width="11.5703125" bestFit="1" customWidth="1"/>
    <col min="14594" max="14594" width="51.140625" customWidth="1"/>
    <col min="14595" max="14595" width="23.5703125" customWidth="1"/>
    <col min="14596" max="14596" width="11.7109375" bestFit="1" customWidth="1"/>
    <col min="14597" max="14598" width="11.5703125" bestFit="1" customWidth="1"/>
    <col min="14850" max="14850" width="51.140625" customWidth="1"/>
    <col min="14851" max="14851" width="23.5703125" customWidth="1"/>
    <col min="14852" max="14852" width="11.7109375" bestFit="1" customWidth="1"/>
    <col min="14853" max="14854" width="11.5703125" bestFit="1" customWidth="1"/>
    <col min="15106" max="15106" width="51.140625" customWidth="1"/>
    <col min="15107" max="15107" width="23.5703125" customWidth="1"/>
    <col min="15108" max="15108" width="11.7109375" bestFit="1" customWidth="1"/>
    <col min="15109" max="15110" width="11.5703125" bestFit="1" customWidth="1"/>
    <col min="15362" max="15362" width="51.140625" customWidth="1"/>
    <col min="15363" max="15363" width="23.5703125" customWidth="1"/>
    <col min="15364" max="15364" width="11.7109375" bestFit="1" customWidth="1"/>
    <col min="15365" max="15366" width="11.5703125" bestFit="1" customWidth="1"/>
    <col min="15618" max="15618" width="51.140625" customWidth="1"/>
    <col min="15619" max="15619" width="23.5703125" customWidth="1"/>
    <col min="15620" max="15620" width="11.7109375" bestFit="1" customWidth="1"/>
    <col min="15621" max="15622" width="11.5703125" bestFit="1" customWidth="1"/>
    <col min="15874" max="15874" width="51.140625" customWidth="1"/>
    <col min="15875" max="15875" width="23.5703125" customWidth="1"/>
    <col min="15876" max="15876" width="11.7109375" bestFit="1" customWidth="1"/>
    <col min="15877" max="15878" width="11.5703125" bestFit="1" customWidth="1"/>
    <col min="16130" max="16130" width="51.140625" customWidth="1"/>
    <col min="16131" max="16131" width="23.5703125" customWidth="1"/>
    <col min="16132" max="16132" width="11.7109375" bestFit="1" customWidth="1"/>
    <col min="16133" max="16134" width="11.5703125" bestFit="1" customWidth="1"/>
  </cols>
  <sheetData>
    <row r="1" spans="2:3" hidden="1" x14ac:dyDescent="0.25"/>
    <row r="2" spans="2:3" hidden="1" x14ac:dyDescent="0.25">
      <c r="B2" s="155" t="s">
        <v>26</v>
      </c>
      <c r="C2" s="155"/>
    </row>
    <row r="3" spans="2:3" hidden="1" x14ac:dyDescent="0.25">
      <c r="B3" s="155" t="s">
        <v>27</v>
      </c>
      <c r="C3" s="155"/>
    </row>
    <row r="4" spans="2:3" hidden="1" x14ac:dyDescent="0.25">
      <c r="B4" s="87"/>
    </row>
    <row r="5" spans="2:3" hidden="1" x14ac:dyDescent="0.25">
      <c r="B5" s="87"/>
    </row>
    <row r="6" spans="2:3" hidden="1" x14ac:dyDescent="0.25"/>
    <row r="7" spans="2:3" hidden="1" x14ac:dyDescent="0.25"/>
    <row r="8" spans="2:3" hidden="1" x14ac:dyDescent="0.25"/>
    <row r="9" spans="2:3" hidden="1" x14ac:dyDescent="0.25"/>
    <row r="10" spans="2:3" hidden="1" x14ac:dyDescent="0.25">
      <c r="B10" s="88" t="s">
        <v>28</v>
      </c>
      <c r="C10" s="89"/>
    </row>
    <row r="11" spans="2:3" hidden="1" x14ac:dyDescent="0.25">
      <c r="B11" s="90" t="s">
        <v>29</v>
      </c>
      <c r="C11" s="91"/>
    </row>
    <row r="12" spans="2:3" hidden="1" x14ac:dyDescent="0.25">
      <c r="B12" s="90" t="s">
        <v>30</v>
      </c>
      <c r="C12" s="91"/>
    </row>
    <row r="13" spans="2:3" hidden="1" x14ac:dyDescent="0.25">
      <c r="B13" s="90" t="s">
        <v>31</v>
      </c>
      <c r="C13" s="91"/>
    </row>
    <row r="14" spans="2:3" hidden="1" x14ac:dyDescent="0.25">
      <c r="B14" s="92" t="s">
        <v>32</v>
      </c>
      <c r="C14" s="91"/>
    </row>
    <row r="15" spans="2:3" hidden="1" x14ac:dyDescent="0.25">
      <c r="B15" s="90" t="s">
        <v>33</v>
      </c>
      <c r="C15" s="91"/>
    </row>
    <row r="16" spans="2:3" hidden="1" x14ac:dyDescent="0.25"/>
    <row r="17" spans="2:3" hidden="1" x14ac:dyDescent="0.25"/>
    <row r="18" spans="2:3" hidden="1" x14ac:dyDescent="0.25">
      <c r="B18" s="88" t="s">
        <v>34</v>
      </c>
      <c r="C18" s="89"/>
    </row>
    <row r="19" spans="2:3" hidden="1" x14ac:dyDescent="0.25">
      <c r="B19" s="90" t="s">
        <v>35</v>
      </c>
      <c r="C19" s="91"/>
    </row>
    <row r="20" spans="2:3" hidden="1" x14ac:dyDescent="0.25">
      <c r="B20" s="90" t="s">
        <v>31</v>
      </c>
      <c r="C20" s="91"/>
    </row>
    <row r="21" spans="2:3" hidden="1" x14ac:dyDescent="0.25">
      <c r="B21" s="92"/>
      <c r="C21" s="91"/>
    </row>
    <row r="22" spans="2:3" ht="15.75" hidden="1" thickBot="1" x14ac:dyDescent="0.3">
      <c r="B22" s="93" t="s">
        <v>33</v>
      </c>
      <c r="C22" s="94"/>
    </row>
    <row r="23" spans="2:3" hidden="1" x14ac:dyDescent="0.25">
      <c r="B23" s="95" t="s">
        <v>36</v>
      </c>
    </row>
    <row r="24" spans="2:3" hidden="1" x14ac:dyDescent="0.25"/>
    <row r="25" spans="2:3" hidden="1" x14ac:dyDescent="0.25">
      <c r="B25" s="88" t="s">
        <v>37</v>
      </c>
      <c r="C25" s="89"/>
    </row>
    <row r="26" spans="2:3" hidden="1" x14ac:dyDescent="0.25">
      <c r="B26" s="90" t="s">
        <v>29</v>
      </c>
      <c r="C26" s="91"/>
    </row>
    <row r="27" spans="2:3" hidden="1" x14ac:dyDescent="0.25">
      <c r="B27" s="90" t="s">
        <v>38</v>
      </c>
      <c r="C27" s="91"/>
    </row>
    <row r="28" spans="2:3" hidden="1" x14ac:dyDescent="0.25">
      <c r="B28" s="90" t="s">
        <v>39</v>
      </c>
      <c r="C28" s="91"/>
    </row>
    <row r="29" spans="2:3" hidden="1" x14ac:dyDescent="0.25">
      <c r="B29" s="90" t="s">
        <v>40</v>
      </c>
      <c r="C29" s="91"/>
    </row>
    <row r="30" spans="2:3" ht="15.75" hidden="1" thickBot="1" x14ac:dyDescent="0.3">
      <c r="B30" s="93" t="s">
        <v>33</v>
      </c>
      <c r="C30" s="94"/>
    </row>
    <row r="31" spans="2:3" hidden="1" x14ac:dyDescent="0.25"/>
    <row r="32" spans="2:3" hidden="1" x14ac:dyDescent="0.25"/>
    <row r="33" spans="2:3" hidden="1" x14ac:dyDescent="0.25">
      <c r="B33" s="156" t="s">
        <v>41</v>
      </c>
      <c r="C33" s="157"/>
    </row>
    <row r="34" spans="2:3" hidden="1" x14ac:dyDescent="0.25">
      <c r="B34" s="90" t="s">
        <v>42</v>
      </c>
      <c r="C34" s="91"/>
    </row>
    <row r="35" spans="2:3" hidden="1" x14ac:dyDescent="0.25">
      <c r="B35" s="90" t="s">
        <v>43</v>
      </c>
      <c r="C35" s="91"/>
    </row>
    <row r="36" spans="2:3" hidden="1" x14ac:dyDescent="0.25">
      <c r="B36" s="90" t="s">
        <v>39</v>
      </c>
      <c r="C36" s="91"/>
    </row>
    <row r="37" spans="2:3" ht="15.75" hidden="1" thickBot="1" x14ac:dyDescent="0.3">
      <c r="B37" s="93" t="s">
        <v>33</v>
      </c>
      <c r="C37" s="94"/>
    </row>
    <row r="38" spans="2:3" hidden="1" x14ac:dyDescent="0.25"/>
    <row r="39" spans="2:3" hidden="1" x14ac:dyDescent="0.25">
      <c r="B39" t="s">
        <v>44</v>
      </c>
    </row>
    <row r="40" spans="2:3" hidden="1" x14ac:dyDescent="0.25">
      <c r="B40" t="s">
        <v>45</v>
      </c>
    </row>
    <row r="41" spans="2:3" hidden="1" x14ac:dyDescent="0.25"/>
    <row r="42" spans="2:3" hidden="1" x14ac:dyDescent="0.25"/>
    <row r="43" spans="2:3" ht="19.5" x14ac:dyDescent="0.3">
      <c r="B43" s="143" t="s">
        <v>20</v>
      </c>
      <c r="C43" s="143"/>
    </row>
    <row r="44" spans="2:3" x14ac:dyDescent="0.25">
      <c r="B44" s="2"/>
      <c r="C44" s="2"/>
    </row>
    <row r="45" spans="2:3" ht="15.75" thickBot="1" x14ac:dyDescent="0.3">
      <c r="B45" s="2"/>
      <c r="C45" s="2"/>
    </row>
    <row r="46" spans="2:3" ht="18" x14ac:dyDescent="0.25">
      <c r="B46" s="147" t="s">
        <v>70</v>
      </c>
      <c r="C46" s="148"/>
    </row>
    <row r="47" spans="2:3" ht="28.5" customHeight="1" x14ac:dyDescent="0.25">
      <c r="B47" s="47" t="s">
        <v>24</v>
      </c>
      <c r="C47" s="48">
        <f>+[26]RECAUDACION!Q22</f>
        <v>47764.1</v>
      </c>
    </row>
    <row r="48" spans="2:3" ht="28.5" customHeight="1" x14ac:dyDescent="0.25">
      <c r="B48" s="4" t="s">
        <v>2</v>
      </c>
      <c r="C48" s="28">
        <f>+[26]RECAUDACION!S22</f>
        <v>71064.28</v>
      </c>
    </row>
    <row r="49" spans="1:3" ht="28.5" customHeight="1" x14ac:dyDescent="0.25">
      <c r="B49" s="4" t="s">
        <v>3</v>
      </c>
      <c r="C49" s="28">
        <f>+[26]RECAUDACION!U22</f>
        <v>27167.530000000002</v>
      </c>
    </row>
    <row r="50" spans="1:3" ht="28.5" customHeight="1" x14ac:dyDescent="0.25">
      <c r="B50" s="4" t="s">
        <v>4</v>
      </c>
      <c r="C50" s="28">
        <f>+[26]RECAUDACION!W22</f>
        <v>1226.3800000000001</v>
      </c>
    </row>
    <row r="51" spans="1:3" ht="28.5" customHeight="1" x14ac:dyDescent="0.25">
      <c r="B51" s="4" t="s">
        <v>5</v>
      </c>
      <c r="C51" s="28">
        <f>+[26]RECAUDACION!Y24</f>
        <v>141429.42000000001</v>
      </c>
    </row>
    <row r="52" spans="1:3" ht="28.5" customHeight="1" x14ac:dyDescent="0.25">
      <c r="B52" s="4" t="s">
        <v>6</v>
      </c>
      <c r="C52" s="28">
        <f>+[26]RECAUDACION!AA22</f>
        <v>4330899.0600000005</v>
      </c>
    </row>
    <row r="53" spans="1:3" ht="28.5" customHeight="1" x14ac:dyDescent="0.25">
      <c r="B53" s="4" t="s">
        <v>7</v>
      </c>
      <c r="C53" s="28">
        <f>+[26]RECAUDACION!AC22</f>
        <v>5861365.5</v>
      </c>
    </row>
    <row r="54" spans="1:3" ht="28.5" customHeight="1" x14ac:dyDescent="0.25">
      <c r="B54" s="10" t="s">
        <v>8</v>
      </c>
      <c r="C54" s="29">
        <f>+[26]RECAUDACION!AC23</f>
        <v>0</v>
      </c>
    </row>
    <row r="55" spans="1:3" ht="19.5" customHeight="1" thickBot="1" x14ac:dyDescent="0.3">
      <c r="B55" s="14"/>
      <c r="C55" s="2"/>
    </row>
    <row r="56" spans="1:3" ht="20.25" customHeight="1" thickBot="1" x14ac:dyDescent="0.3">
      <c r="B56" s="16" t="s">
        <v>9</v>
      </c>
      <c r="C56" s="169">
        <f>+C53</f>
        <v>5861365.5</v>
      </c>
    </row>
    <row r="57" spans="1:3" ht="19.5" customHeight="1" thickBot="1" x14ac:dyDescent="0.3">
      <c r="B57" s="2"/>
      <c r="C57" s="2"/>
    </row>
    <row r="58" spans="1:3" ht="19.5" customHeight="1" thickBot="1" x14ac:dyDescent="0.3">
      <c r="A58" s="33"/>
      <c r="B58" s="158" t="s">
        <v>10</v>
      </c>
      <c r="C58" s="159"/>
    </row>
    <row r="59" spans="1:3" ht="24" customHeight="1" x14ac:dyDescent="0.25">
      <c r="B59" s="18" t="s">
        <v>13</v>
      </c>
      <c r="C59" s="198">
        <f>+C51-C50</f>
        <v>140203.04</v>
      </c>
    </row>
    <row r="60" spans="1:3" ht="24" customHeight="1" x14ac:dyDescent="0.25">
      <c r="B60" s="18" t="s">
        <v>14</v>
      </c>
      <c r="C60" s="199">
        <f>+C52-C51</f>
        <v>4189469.6400000006</v>
      </c>
    </row>
    <row r="61" spans="1:3" ht="21" customHeight="1" x14ac:dyDescent="0.25">
      <c r="B61" s="18" t="s">
        <v>15</v>
      </c>
      <c r="C61" s="198">
        <f>+C53-C52</f>
        <v>1530466.4399999995</v>
      </c>
    </row>
    <row r="62" spans="1:3" ht="21" customHeight="1" x14ac:dyDescent="0.25">
      <c r="B62" s="21" t="s">
        <v>16</v>
      </c>
      <c r="C62" s="186">
        <f>(+C59+C60+C61)/3</f>
        <v>1953379.7066666668</v>
      </c>
    </row>
    <row r="63" spans="1:3" ht="20.25" customHeight="1" x14ac:dyDescent="0.25">
      <c r="B63" s="18" t="s">
        <v>17</v>
      </c>
      <c r="C63" s="19">
        <f>+C53</f>
        <v>5861365.5</v>
      </c>
    </row>
    <row r="64" spans="1:3" ht="21.75" customHeight="1" thickBot="1" x14ac:dyDescent="0.3">
      <c r="B64" s="18" t="s">
        <v>18</v>
      </c>
      <c r="C64" s="184">
        <f>+C62+C63</f>
        <v>7814745.206666667</v>
      </c>
    </row>
    <row r="65" spans="2:5" ht="33" customHeight="1" thickBot="1" x14ac:dyDescent="0.3">
      <c r="B65" s="24" t="s">
        <v>19</v>
      </c>
      <c r="C65" s="200">
        <v>2000000</v>
      </c>
      <c r="D65" s="67"/>
      <c r="E65" s="67"/>
    </row>
    <row r="66" spans="2:5" x14ac:dyDescent="0.25">
      <c r="B66" s="2"/>
      <c r="C66" s="2"/>
    </row>
    <row r="67" spans="2:5" x14ac:dyDescent="0.25">
      <c r="B67" s="2"/>
      <c r="C67" s="2"/>
    </row>
    <row r="68" spans="2:5" x14ac:dyDescent="0.25">
      <c r="B68" s="2"/>
      <c r="C68" s="2"/>
    </row>
    <row r="69" spans="2:5" x14ac:dyDescent="0.25">
      <c r="B69" s="2"/>
      <c r="C69" s="2"/>
    </row>
    <row r="70" spans="2:5" x14ac:dyDescent="0.25">
      <c r="B70" s="2"/>
      <c r="C70" s="2"/>
    </row>
    <row r="71" spans="2:5" x14ac:dyDescent="0.25">
      <c r="B71" s="2"/>
      <c r="C71" s="2"/>
    </row>
    <row r="72" spans="2:5" x14ac:dyDescent="0.25">
      <c r="B72" s="2"/>
      <c r="C72" s="2"/>
    </row>
    <row r="73" spans="2:5" x14ac:dyDescent="0.25">
      <c r="B73" s="2"/>
      <c r="C73" s="2"/>
    </row>
    <row r="74" spans="2:5" x14ac:dyDescent="0.25">
      <c r="B74" s="2"/>
      <c r="C74" s="2"/>
    </row>
    <row r="75" spans="2:5" x14ac:dyDescent="0.25">
      <c r="B75" s="2"/>
      <c r="C75" s="2"/>
    </row>
    <row r="76" spans="2:5" x14ac:dyDescent="0.25">
      <c r="B76" s="2"/>
      <c r="C76" s="2"/>
    </row>
    <row r="77" spans="2:5" x14ac:dyDescent="0.25">
      <c r="B77" s="2"/>
      <c r="C77" s="2"/>
    </row>
    <row r="78" spans="2:5" x14ac:dyDescent="0.25">
      <c r="B78" s="2"/>
      <c r="C78" s="2"/>
    </row>
    <row r="79" spans="2:5" x14ac:dyDescent="0.25">
      <c r="B79" s="2"/>
      <c r="C79" s="2"/>
    </row>
    <row r="80" spans="2:5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</sheetData>
  <mergeCells count="6">
    <mergeCell ref="B2:C2"/>
    <mergeCell ref="B3:C3"/>
    <mergeCell ref="B33:C33"/>
    <mergeCell ref="B43:C43"/>
    <mergeCell ref="B46:C46"/>
    <mergeCell ref="B58:C5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00"/>
  <sheetViews>
    <sheetView workbookViewId="0">
      <selection activeCell="B5" sqref="B5:C5"/>
    </sheetView>
  </sheetViews>
  <sheetFormatPr baseColWidth="10" defaultRowHeight="15" x14ac:dyDescent="0.25"/>
  <cols>
    <col min="1" max="1" width="11.42578125" style="2"/>
    <col min="2" max="2" width="51.140625" customWidth="1"/>
    <col min="3" max="3" width="17.7109375" bestFit="1" customWidth="1"/>
    <col min="4" max="4" width="11.7109375" style="2" bestFit="1" customWidth="1"/>
    <col min="5" max="5" width="15.42578125" style="2" bestFit="1" customWidth="1"/>
    <col min="6" max="6" width="11.5703125" style="2" bestFit="1" customWidth="1"/>
    <col min="7" max="45" width="11.42578125" style="2"/>
    <col min="258" max="258" width="51.140625" customWidth="1"/>
    <col min="259" max="259" width="17.7109375" bestFit="1" customWidth="1"/>
    <col min="260" max="260" width="11.7109375" bestFit="1" customWidth="1"/>
    <col min="261" max="261" width="15.42578125" bestFit="1" customWidth="1"/>
    <col min="262" max="262" width="11.5703125" bestFit="1" customWidth="1"/>
    <col min="514" max="514" width="51.140625" customWidth="1"/>
    <col min="515" max="515" width="17.7109375" bestFit="1" customWidth="1"/>
    <col min="516" max="516" width="11.7109375" bestFit="1" customWidth="1"/>
    <col min="517" max="517" width="15.42578125" bestFit="1" customWidth="1"/>
    <col min="518" max="518" width="11.5703125" bestFit="1" customWidth="1"/>
    <col min="770" max="770" width="51.140625" customWidth="1"/>
    <col min="771" max="771" width="17.7109375" bestFit="1" customWidth="1"/>
    <col min="772" max="772" width="11.7109375" bestFit="1" customWidth="1"/>
    <col min="773" max="773" width="15.42578125" bestFit="1" customWidth="1"/>
    <col min="774" max="774" width="11.5703125" bestFit="1" customWidth="1"/>
    <col min="1026" max="1026" width="51.140625" customWidth="1"/>
    <col min="1027" max="1027" width="17.7109375" bestFit="1" customWidth="1"/>
    <col min="1028" max="1028" width="11.7109375" bestFit="1" customWidth="1"/>
    <col min="1029" max="1029" width="15.42578125" bestFit="1" customWidth="1"/>
    <col min="1030" max="1030" width="11.5703125" bestFit="1" customWidth="1"/>
    <col min="1282" max="1282" width="51.140625" customWidth="1"/>
    <col min="1283" max="1283" width="17.7109375" bestFit="1" customWidth="1"/>
    <col min="1284" max="1284" width="11.7109375" bestFit="1" customWidth="1"/>
    <col min="1285" max="1285" width="15.42578125" bestFit="1" customWidth="1"/>
    <col min="1286" max="1286" width="11.5703125" bestFit="1" customWidth="1"/>
    <col min="1538" max="1538" width="51.140625" customWidth="1"/>
    <col min="1539" max="1539" width="17.7109375" bestFit="1" customWidth="1"/>
    <col min="1540" max="1540" width="11.7109375" bestFit="1" customWidth="1"/>
    <col min="1541" max="1541" width="15.42578125" bestFit="1" customWidth="1"/>
    <col min="1542" max="1542" width="11.5703125" bestFit="1" customWidth="1"/>
    <col min="1794" max="1794" width="51.140625" customWidth="1"/>
    <col min="1795" max="1795" width="17.7109375" bestFit="1" customWidth="1"/>
    <col min="1796" max="1796" width="11.7109375" bestFit="1" customWidth="1"/>
    <col min="1797" max="1797" width="15.42578125" bestFit="1" customWidth="1"/>
    <col min="1798" max="1798" width="11.5703125" bestFit="1" customWidth="1"/>
    <col min="2050" max="2050" width="51.140625" customWidth="1"/>
    <col min="2051" max="2051" width="17.7109375" bestFit="1" customWidth="1"/>
    <col min="2052" max="2052" width="11.7109375" bestFit="1" customWidth="1"/>
    <col min="2053" max="2053" width="15.42578125" bestFit="1" customWidth="1"/>
    <col min="2054" max="2054" width="11.5703125" bestFit="1" customWidth="1"/>
    <col min="2306" max="2306" width="51.140625" customWidth="1"/>
    <col min="2307" max="2307" width="17.7109375" bestFit="1" customWidth="1"/>
    <col min="2308" max="2308" width="11.7109375" bestFit="1" customWidth="1"/>
    <col min="2309" max="2309" width="15.42578125" bestFit="1" customWidth="1"/>
    <col min="2310" max="2310" width="11.5703125" bestFit="1" customWidth="1"/>
    <col min="2562" max="2562" width="51.140625" customWidth="1"/>
    <col min="2563" max="2563" width="17.7109375" bestFit="1" customWidth="1"/>
    <col min="2564" max="2564" width="11.7109375" bestFit="1" customWidth="1"/>
    <col min="2565" max="2565" width="15.42578125" bestFit="1" customWidth="1"/>
    <col min="2566" max="2566" width="11.5703125" bestFit="1" customWidth="1"/>
    <col min="2818" max="2818" width="51.140625" customWidth="1"/>
    <col min="2819" max="2819" width="17.7109375" bestFit="1" customWidth="1"/>
    <col min="2820" max="2820" width="11.7109375" bestFit="1" customWidth="1"/>
    <col min="2821" max="2821" width="15.42578125" bestFit="1" customWidth="1"/>
    <col min="2822" max="2822" width="11.5703125" bestFit="1" customWidth="1"/>
    <col min="3074" max="3074" width="51.140625" customWidth="1"/>
    <col min="3075" max="3075" width="17.7109375" bestFit="1" customWidth="1"/>
    <col min="3076" max="3076" width="11.7109375" bestFit="1" customWidth="1"/>
    <col min="3077" max="3077" width="15.42578125" bestFit="1" customWidth="1"/>
    <col min="3078" max="3078" width="11.5703125" bestFit="1" customWidth="1"/>
    <col min="3330" max="3330" width="51.140625" customWidth="1"/>
    <col min="3331" max="3331" width="17.7109375" bestFit="1" customWidth="1"/>
    <col min="3332" max="3332" width="11.7109375" bestFit="1" customWidth="1"/>
    <col min="3333" max="3333" width="15.42578125" bestFit="1" customWidth="1"/>
    <col min="3334" max="3334" width="11.5703125" bestFit="1" customWidth="1"/>
    <col min="3586" max="3586" width="51.140625" customWidth="1"/>
    <col min="3587" max="3587" width="17.7109375" bestFit="1" customWidth="1"/>
    <col min="3588" max="3588" width="11.7109375" bestFit="1" customWidth="1"/>
    <col min="3589" max="3589" width="15.42578125" bestFit="1" customWidth="1"/>
    <col min="3590" max="3590" width="11.5703125" bestFit="1" customWidth="1"/>
    <col min="3842" max="3842" width="51.140625" customWidth="1"/>
    <col min="3843" max="3843" width="17.7109375" bestFit="1" customWidth="1"/>
    <col min="3844" max="3844" width="11.7109375" bestFit="1" customWidth="1"/>
    <col min="3845" max="3845" width="15.42578125" bestFit="1" customWidth="1"/>
    <col min="3846" max="3846" width="11.5703125" bestFit="1" customWidth="1"/>
    <col min="4098" max="4098" width="51.140625" customWidth="1"/>
    <col min="4099" max="4099" width="17.7109375" bestFit="1" customWidth="1"/>
    <col min="4100" max="4100" width="11.7109375" bestFit="1" customWidth="1"/>
    <col min="4101" max="4101" width="15.42578125" bestFit="1" customWidth="1"/>
    <col min="4102" max="4102" width="11.5703125" bestFit="1" customWidth="1"/>
    <col min="4354" max="4354" width="51.140625" customWidth="1"/>
    <col min="4355" max="4355" width="17.7109375" bestFit="1" customWidth="1"/>
    <col min="4356" max="4356" width="11.7109375" bestFit="1" customWidth="1"/>
    <col min="4357" max="4357" width="15.42578125" bestFit="1" customWidth="1"/>
    <col min="4358" max="4358" width="11.5703125" bestFit="1" customWidth="1"/>
    <col min="4610" max="4610" width="51.140625" customWidth="1"/>
    <col min="4611" max="4611" width="17.7109375" bestFit="1" customWidth="1"/>
    <col min="4612" max="4612" width="11.7109375" bestFit="1" customWidth="1"/>
    <col min="4613" max="4613" width="15.42578125" bestFit="1" customWidth="1"/>
    <col min="4614" max="4614" width="11.5703125" bestFit="1" customWidth="1"/>
    <col min="4866" max="4866" width="51.140625" customWidth="1"/>
    <col min="4867" max="4867" width="17.7109375" bestFit="1" customWidth="1"/>
    <col min="4868" max="4868" width="11.7109375" bestFit="1" customWidth="1"/>
    <col min="4869" max="4869" width="15.42578125" bestFit="1" customWidth="1"/>
    <col min="4870" max="4870" width="11.5703125" bestFit="1" customWidth="1"/>
    <col min="5122" max="5122" width="51.140625" customWidth="1"/>
    <col min="5123" max="5123" width="17.7109375" bestFit="1" customWidth="1"/>
    <col min="5124" max="5124" width="11.7109375" bestFit="1" customWidth="1"/>
    <col min="5125" max="5125" width="15.42578125" bestFit="1" customWidth="1"/>
    <col min="5126" max="5126" width="11.5703125" bestFit="1" customWidth="1"/>
    <col min="5378" max="5378" width="51.140625" customWidth="1"/>
    <col min="5379" max="5379" width="17.7109375" bestFit="1" customWidth="1"/>
    <col min="5380" max="5380" width="11.7109375" bestFit="1" customWidth="1"/>
    <col min="5381" max="5381" width="15.42578125" bestFit="1" customWidth="1"/>
    <col min="5382" max="5382" width="11.5703125" bestFit="1" customWidth="1"/>
    <col min="5634" max="5634" width="51.140625" customWidth="1"/>
    <col min="5635" max="5635" width="17.7109375" bestFit="1" customWidth="1"/>
    <col min="5636" max="5636" width="11.7109375" bestFit="1" customWidth="1"/>
    <col min="5637" max="5637" width="15.42578125" bestFit="1" customWidth="1"/>
    <col min="5638" max="5638" width="11.5703125" bestFit="1" customWidth="1"/>
    <col min="5890" max="5890" width="51.140625" customWidth="1"/>
    <col min="5891" max="5891" width="17.7109375" bestFit="1" customWidth="1"/>
    <col min="5892" max="5892" width="11.7109375" bestFit="1" customWidth="1"/>
    <col min="5893" max="5893" width="15.42578125" bestFit="1" customWidth="1"/>
    <col min="5894" max="5894" width="11.5703125" bestFit="1" customWidth="1"/>
    <col min="6146" max="6146" width="51.140625" customWidth="1"/>
    <col min="6147" max="6147" width="17.7109375" bestFit="1" customWidth="1"/>
    <col min="6148" max="6148" width="11.7109375" bestFit="1" customWidth="1"/>
    <col min="6149" max="6149" width="15.42578125" bestFit="1" customWidth="1"/>
    <col min="6150" max="6150" width="11.5703125" bestFit="1" customWidth="1"/>
    <col min="6402" max="6402" width="51.140625" customWidth="1"/>
    <col min="6403" max="6403" width="17.7109375" bestFit="1" customWidth="1"/>
    <col min="6404" max="6404" width="11.7109375" bestFit="1" customWidth="1"/>
    <col min="6405" max="6405" width="15.42578125" bestFit="1" customWidth="1"/>
    <col min="6406" max="6406" width="11.5703125" bestFit="1" customWidth="1"/>
    <col min="6658" max="6658" width="51.140625" customWidth="1"/>
    <col min="6659" max="6659" width="17.7109375" bestFit="1" customWidth="1"/>
    <col min="6660" max="6660" width="11.7109375" bestFit="1" customWidth="1"/>
    <col min="6661" max="6661" width="15.42578125" bestFit="1" customWidth="1"/>
    <col min="6662" max="6662" width="11.5703125" bestFit="1" customWidth="1"/>
    <col min="6914" max="6914" width="51.140625" customWidth="1"/>
    <col min="6915" max="6915" width="17.7109375" bestFit="1" customWidth="1"/>
    <col min="6916" max="6916" width="11.7109375" bestFit="1" customWidth="1"/>
    <col min="6917" max="6917" width="15.42578125" bestFit="1" customWidth="1"/>
    <col min="6918" max="6918" width="11.5703125" bestFit="1" customWidth="1"/>
    <col min="7170" max="7170" width="51.140625" customWidth="1"/>
    <col min="7171" max="7171" width="17.7109375" bestFit="1" customWidth="1"/>
    <col min="7172" max="7172" width="11.7109375" bestFit="1" customWidth="1"/>
    <col min="7173" max="7173" width="15.42578125" bestFit="1" customWidth="1"/>
    <col min="7174" max="7174" width="11.5703125" bestFit="1" customWidth="1"/>
    <col min="7426" max="7426" width="51.140625" customWidth="1"/>
    <col min="7427" max="7427" width="17.7109375" bestFit="1" customWidth="1"/>
    <col min="7428" max="7428" width="11.7109375" bestFit="1" customWidth="1"/>
    <col min="7429" max="7429" width="15.42578125" bestFit="1" customWidth="1"/>
    <col min="7430" max="7430" width="11.5703125" bestFit="1" customWidth="1"/>
    <col min="7682" max="7682" width="51.140625" customWidth="1"/>
    <col min="7683" max="7683" width="17.7109375" bestFit="1" customWidth="1"/>
    <col min="7684" max="7684" width="11.7109375" bestFit="1" customWidth="1"/>
    <col min="7685" max="7685" width="15.42578125" bestFit="1" customWidth="1"/>
    <col min="7686" max="7686" width="11.5703125" bestFit="1" customWidth="1"/>
    <col min="7938" max="7938" width="51.140625" customWidth="1"/>
    <col min="7939" max="7939" width="17.7109375" bestFit="1" customWidth="1"/>
    <col min="7940" max="7940" width="11.7109375" bestFit="1" customWidth="1"/>
    <col min="7941" max="7941" width="15.42578125" bestFit="1" customWidth="1"/>
    <col min="7942" max="7942" width="11.5703125" bestFit="1" customWidth="1"/>
    <col min="8194" max="8194" width="51.140625" customWidth="1"/>
    <col min="8195" max="8195" width="17.7109375" bestFit="1" customWidth="1"/>
    <col min="8196" max="8196" width="11.7109375" bestFit="1" customWidth="1"/>
    <col min="8197" max="8197" width="15.42578125" bestFit="1" customWidth="1"/>
    <col min="8198" max="8198" width="11.5703125" bestFit="1" customWidth="1"/>
    <col min="8450" max="8450" width="51.140625" customWidth="1"/>
    <col min="8451" max="8451" width="17.7109375" bestFit="1" customWidth="1"/>
    <col min="8452" max="8452" width="11.7109375" bestFit="1" customWidth="1"/>
    <col min="8453" max="8453" width="15.42578125" bestFit="1" customWidth="1"/>
    <col min="8454" max="8454" width="11.5703125" bestFit="1" customWidth="1"/>
    <col min="8706" max="8706" width="51.140625" customWidth="1"/>
    <col min="8707" max="8707" width="17.7109375" bestFit="1" customWidth="1"/>
    <col min="8708" max="8708" width="11.7109375" bestFit="1" customWidth="1"/>
    <col min="8709" max="8709" width="15.42578125" bestFit="1" customWidth="1"/>
    <col min="8710" max="8710" width="11.5703125" bestFit="1" customWidth="1"/>
    <col min="8962" max="8962" width="51.140625" customWidth="1"/>
    <col min="8963" max="8963" width="17.7109375" bestFit="1" customWidth="1"/>
    <col min="8964" max="8964" width="11.7109375" bestFit="1" customWidth="1"/>
    <col min="8965" max="8965" width="15.42578125" bestFit="1" customWidth="1"/>
    <col min="8966" max="8966" width="11.5703125" bestFit="1" customWidth="1"/>
    <col min="9218" max="9218" width="51.140625" customWidth="1"/>
    <col min="9219" max="9219" width="17.7109375" bestFit="1" customWidth="1"/>
    <col min="9220" max="9220" width="11.7109375" bestFit="1" customWidth="1"/>
    <col min="9221" max="9221" width="15.42578125" bestFit="1" customWidth="1"/>
    <col min="9222" max="9222" width="11.5703125" bestFit="1" customWidth="1"/>
    <col min="9474" max="9474" width="51.140625" customWidth="1"/>
    <col min="9475" max="9475" width="17.7109375" bestFit="1" customWidth="1"/>
    <col min="9476" max="9476" width="11.7109375" bestFit="1" customWidth="1"/>
    <col min="9477" max="9477" width="15.42578125" bestFit="1" customWidth="1"/>
    <col min="9478" max="9478" width="11.5703125" bestFit="1" customWidth="1"/>
    <col min="9730" max="9730" width="51.140625" customWidth="1"/>
    <col min="9731" max="9731" width="17.7109375" bestFit="1" customWidth="1"/>
    <col min="9732" max="9732" width="11.7109375" bestFit="1" customWidth="1"/>
    <col min="9733" max="9733" width="15.42578125" bestFit="1" customWidth="1"/>
    <col min="9734" max="9734" width="11.5703125" bestFit="1" customWidth="1"/>
    <col min="9986" max="9986" width="51.140625" customWidth="1"/>
    <col min="9987" max="9987" width="17.7109375" bestFit="1" customWidth="1"/>
    <col min="9988" max="9988" width="11.7109375" bestFit="1" customWidth="1"/>
    <col min="9989" max="9989" width="15.42578125" bestFit="1" customWidth="1"/>
    <col min="9990" max="9990" width="11.5703125" bestFit="1" customWidth="1"/>
    <col min="10242" max="10242" width="51.140625" customWidth="1"/>
    <col min="10243" max="10243" width="17.7109375" bestFit="1" customWidth="1"/>
    <col min="10244" max="10244" width="11.7109375" bestFit="1" customWidth="1"/>
    <col min="10245" max="10245" width="15.42578125" bestFit="1" customWidth="1"/>
    <col min="10246" max="10246" width="11.5703125" bestFit="1" customWidth="1"/>
    <col min="10498" max="10498" width="51.140625" customWidth="1"/>
    <col min="10499" max="10499" width="17.7109375" bestFit="1" customWidth="1"/>
    <col min="10500" max="10500" width="11.7109375" bestFit="1" customWidth="1"/>
    <col min="10501" max="10501" width="15.42578125" bestFit="1" customWidth="1"/>
    <col min="10502" max="10502" width="11.5703125" bestFit="1" customWidth="1"/>
    <col min="10754" max="10754" width="51.140625" customWidth="1"/>
    <col min="10755" max="10755" width="17.7109375" bestFit="1" customWidth="1"/>
    <col min="10756" max="10756" width="11.7109375" bestFit="1" customWidth="1"/>
    <col min="10757" max="10757" width="15.42578125" bestFit="1" customWidth="1"/>
    <col min="10758" max="10758" width="11.5703125" bestFit="1" customWidth="1"/>
    <col min="11010" max="11010" width="51.140625" customWidth="1"/>
    <col min="11011" max="11011" width="17.7109375" bestFit="1" customWidth="1"/>
    <col min="11012" max="11012" width="11.7109375" bestFit="1" customWidth="1"/>
    <col min="11013" max="11013" width="15.42578125" bestFit="1" customWidth="1"/>
    <col min="11014" max="11014" width="11.5703125" bestFit="1" customWidth="1"/>
    <col min="11266" max="11266" width="51.140625" customWidth="1"/>
    <col min="11267" max="11267" width="17.7109375" bestFit="1" customWidth="1"/>
    <col min="11268" max="11268" width="11.7109375" bestFit="1" customWidth="1"/>
    <col min="11269" max="11269" width="15.42578125" bestFit="1" customWidth="1"/>
    <col min="11270" max="11270" width="11.5703125" bestFit="1" customWidth="1"/>
    <col min="11522" max="11522" width="51.140625" customWidth="1"/>
    <col min="11523" max="11523" width="17.7109375" bestFit="1" customWidth="1"/>
    <col min="11524" max="11524" width="11.7109375" bestFit="1" customWidth="1"/>
    <col min="11525" max="11525" width="15.42578125" bestFit="1" customWidth="1"/>
    <col min="11526" max="11526" width="11.5703125" bestFit="1" customWidth="1"/>
    <col min="11778" max="11778" width="51.140625" customWidth="1"/>
    <col min="11779" max="11779" width="17.7109375" bestFit="1" customWidth="1"/>
    <col min="11780" max="11780" width="11.7109375" bestFit="1" customWidth="1"/>
    <col min="11781" max="11781" width="15.42578125" bestFit="1" customWidth="1"/>
    <col min="11782" max="11782" width="11.5703125" bestFit="1" customWidth="1"/>
    <col min="12034" max="12034" width="51.140625" customWidth="1"/>
    <col min="12035" max="12035" width="17.7109375" bestFit="1" customWidth="1"/>
    <col min="12036" max="12036" width="11.7109375" bestFit="1" customWidth="1"/>
    <col min="12037" max="12037" width="15.42578125" bestFit="1" customWidth="1"/>
    <col min="12038" max="12038" width="11.5703125" bestFit="1" customWidth="1"/>
    <col min="12290" max="12290" width="51.140625" customWidth="1"/>
    <col min="12291" max="12291" width="17.7109375" bestFit="1" customWidth="1"/>
    <col min="12292" max="12292" width="11.7109375" bestFit="1" customWidth="1"/>
    <col min="12293" max="12293" width="15.42578125" bestFit="1" customWidth="1"/>
    <col min="12294" max="12294" width="11.5703125" bestFit="1" customWidth="1"/>
    <col min="12546" max="12546" width="51.140625" customWidth="1"/>
    <col min="12547" max="12547" width="17.7109375" bestFit="1" customWidth="1"/>
    <col min="12548" max="12548" width="11.7109375" bestFit="1" customWidth="1"/>
    <col min="12549" max="12549" width="15.42578125" bestFit="1" customWidth="1"/>
    <col min="12550" max="12550" width="11.5703125" bestFit="1" customWidth="1"/>
    <col min="12802" max="12802" width="51.140625" customWidth="1"/>
    <col min="12803" max="12803" width="17.7109375" bestFit="1" customWidth="1"/>
    <col min="12804" max="12804" width="11.7109375" bestFit="1" customWidth="1"/>
    <col min="12805" max="12805" width="15.42578125" bestFit="1" customWidth="1"/>
    <col min="12806" max="12806" width="11.5703125" bestFit="1" customWidth="1"/>
    <col min="13058" max="13058" width="51.140625" customWidth="1"/>
    <col min="13059" max="13059" width="17.7109375" bestFit="1" customWidth="1"/>
    <col min="13060" max="13060" width="11.7109375" bestFit="1" customWidth="1"/>
    <col min="13061" max="13061" width="15.42578125" bestFit="1" customWidth="1"/>
    <col min="13062" max="13062" width="11.5703125" bestFit="1" customWidth="1"/>
    <col min="13314" max="13314" width="51.140625" customWidth="1"/>
    <col min="13315" max="13315" width="17.7109375" bestFit="1" customWidth="1"/>
    <col min="13316" max="13316" width="11.7109375" bestFit="1" customWidth="1"/>
    <col min="13317" max="13317" width="15.42578125" bestFit="1" customWidth="1"/>
    <col min="13318" max="13318" width="11.5703125" bestFit="1" customWidth="1"/>
    <col min="13570" max="13570" width="51.140625" customWidth="1"/>
    <col min="13571" max="13571" width="17.7109375" bestFit="1" customWidth="1"/>
    <col min="13572" max="13572" width="11.7109375" bestFit="1" customWidth="1"/>
    <col min="13573" max="13573" width="15.42578125" bestFit="1" customWidth="1"/>
    <col min="13574" max="13574" width="11.5703125" bestFit="1" customWidth="1"/>
    <col min="13826" max="13826" width="51.140625" customWidth="1"/>
    <col min="13827" max="13827" width="17.7109375" bestFit="1" customWidth="1"/>
    <col min="13828" max="13828" width="11.7109375" bestFit="1" customWidth="1"/>
    <col min="13829" max="13829" width="15.42578125" bestFit="1" customWidth="1"/>
    <col min="13830" max="13830" width="11.5703125" bestFit="1" customWidth="1"/>
    <col min="14082" max="14082" width="51.140625" customWidth="1"/>
    <col min="14083" max="14083" width="17.7109375" bestFit="1" customWidth="1"/>
    <col min="14084" max="14084" width="11.7109375" bestFit="1" customWidth="1"/>
    <col min="14085" max="14085" width="15.42578125" bestFit="1" customWidth="1"/>
    <col min="14086" max="14086" width="11.5703125" bestFit="1" customWidth="1"/>
    <col min="14338" max="14338" width="51.140625" customWidth="1"/>
    <col min="14339" max="14339" width="17.7109375" bestFit="1" customWidth="1"/>
    <col min="14340" max="14340" width="11.7109375" bestFit="1" customWidth="1"/>
    <col min="14341" max="14341" width="15.42578125" bestFit="1" customWidth="1"/>
    <col min="14342" max="14342" width="11.5703125" bestFit="1" customWidth="1"/>
    <col min="14594" max="14594" width="51.140625" customWidth="1"/>
    <col min="14595" max="14595" width="17.7109375" bestFit="1" customWidth="1"/>
    <col min="14596" max="14596" width="11.7109375" bestFit="1" customWidth="1"/>
    <col min="14597" max="14597" width="15.42578125" bestFit="1" customWidth="1"/>
    <col min="14598" max="14598" width="11.5703125" bestFit="1" customWidth="1"/>
    <col min="14850" max="14850" width="51.140625" customWidth="1"/>
    <col min="14851" max="14851" width="17.7109375" bestFit="1" customWidth="1"/>
    <col min="14852" max="14852" width="11.7109375" bestFit="1" customWidth="1"/>
    <col min="14853" max="14853" width="15.42578125" bestFit="1" customWidth="1"/>
    <col min="14854" max="14854" width="11.5703125" bestFit="1" customWidth="1"/>
    <col min="15106" max="15106" width="51.140625" customWidth="1"/>
    <col min="15107" max="15107" width="17.7109375" bestFit="1" customWidth="1"/>
    <col min="15108" max="15108" width="11.7109375" bestFit="1" customWidth="1"/>
    <col min="15109" max="15109" width="15.42578125" bestFit="1" customWidth="1"/>
    <col min="15110" max="15110" width="11.5703125" bestFit="1" customWidth="1"/>
    <col min="15362" max="15362" width="51.140625" customWidth="1"/>
    <col min="15363" max="15363" width="17.7109375" bestFit="1" customWidth="1"/>
    <col min="15364" max="15364" width="11.7109375" bestFit="1" customWidth="1"/>
    <col min="15365" max="15365" width="15.42578125" bestFit="1" customWidth="1"/>
    <col min="15366" max="15366" width="11.5703125" bestFit="1" customWidth="1"/>
    <col min="15618" max="15618" width="51.140625" customWidth="1"/>
    <col min="15619" max="15619" width="17.7109375" bestFit="1" customWidth="1"/>
    <col min="15620" max="15620" width="11.7109375" bestFit="1" customWidth="1"/>
    <col min="15621" max="15621" width="15.42578125" bestFit="1" customWidth="1"/>
    <col min="15622" max="15622" width="11.5703125" bestFit="1" customWidth="1"/>
    <col min="15874" max="15874" width="51.140625" customWidth="1"/>
    <col min="15875" max="15875" width="17.7109375" bestFit="1" customWidth="1"/>
    <col min="15876" max="15876" width="11.7109375" bestFit="1" customWidth="1"/>
    <col min="15877" max="15877" width="15.42578125" bestFit="1" customWidth="1"/>
    <col min="15878" max="15878" width="11.5703125" bestFit="1" customWidth="1"/>
    <col min="16130" max="16130" width="51.140625" customWidth="1"/>
    <col min="16131" max="16131" width="17.7109375" bestFit="1" customWidth="1"/>
    <col min="16132" max="16132" width="11.7109375" bestFit="1" customWidth="1"/>
    <col min="16133" max="16133" width="15.42578125" bestFit="1" customWidth="1"/>
    <col min="16134" max="16134" width="11.5703125" bestFit="1" customWidth="1"/>
  </cols>
  <sheetData>
    <row r="2" spans="2:3" ht="19.5" x14ac:dyDescent="0.3">
      <c r="B2" s="143" t="s">
        <v>20</v>
      </c>
      <c r="C2" s="143"/>
    </row>
    <row r="3" spans="2:3" x14ac:dyDescent="0.25">
      <c r="B3" s="2"/>
      <c r="C3" s="2"/>
    </row>
    <row r="4" spans="2:3" ht="15.75" thickBot="1" x14ac:dyDescent="0.3">
      <c r="B4" s="2"/>
      <c r="C4" s="2"/>
    </row>
    <row r="5" spans="2:3" ht="26.25" customHeight="1" x14ac:dyDescent="0.25">
      <c r="B5" s="145" t="s">
        <v>71</v>
      </c>
      <c r="C5" s="146"/>
    </row>
    <row r="6" spans="2:3" ht="27" customHeight="1" x14ac:dyDescent="0.25">
      <c r="B6" s="47" t="s">
        <v>24</v>
      </c>
      <c r="C6" s="26">
        <f>+[27]recaudacion!S19</f>
        <v>221181.04</v>
      </c>
    </row>
    <row r="7" spans="2:3" ht="27" customHeight="1" x14ac:dyDescent="0.25">
      <c r="B7" s="4" t="s">
        <v>2</v>
      </c>
      <c r="C7" s="27">
        <f>+[27]recaudacion!U19</f>
        <v>406993.24999999994</v>
      </c>
    </row>
    <row r="8" spans="2:3" ht="27" customHeight="1" x14ac:dyDescent="0.25">
      <c r="B8" s="4" t="s">
        <v>3</v>
      </c>
      <c r="C8" s="27">
        <f>+[27]recaudacion!W19</f>
        <v>333325.93000000005</v>
      </c>
    </row>
    <row r="9" spans="2:3" ht="27" customHeight="1" x14ac:dyDescent="0.25">
      <c r="B9" s="4" t="s">
        <v>4</v>
      </c>
      <c r="C9" s="27">
        <f>+[27]recaudacion!Y19</f>
        <v>385622.42</v>
      </c>
    </row>
    <row r="10" spans="2:3" ht="27" customHeight="1" x14ac:dyDescent="0.25">
      <c r="B10" s="4" t="s">
        <v>5</v>
      </c>
      <c r="C10" s="27">
        <f>+[27]recaudacion!AA19</f>
        <v>511548.52000000008</v>
      </c>
    </row>
    <row r="11" spans="2:3" ht="27" customHeight="1" x14ac:dyDescent="0.25">
      <c r="B11" s="4" t="s">
        <v>6</v>
      </c>
      <c r="C11" s="27">
        <f>+[27]recaudacion!AC19</f>
        <v>125457.63000000002</v>
      </c>
    </row>
    <row r="12" spans="2:3" ht="27" customHeight="1" x14ac:dyDescent="0.25">
      <c r="B12" s="4" t="s">
        <v>7</v>
      </c>
      <c r="C12" s="27">
        <f>+[27]recaudacion!AE19</f>
        <v>148891.65000000002</v>
      </c>
    </row>
    <row r="13" spans="2:3" ht="27" customHeight="1" x14ac:dyDescent="0.25">
      <c r="B13" s="10" t="s">
        <v>8</v>
      </c>
      <c r="C13" s="60">
        <f>[27]recaudacion!AG19</f>
        <v>0</v>
      </c>
    </row>
    <row r="14" spans="2:3" ht="27" customHeight="1" thickBot="1" x14ac:dyDescent="0.3">
      <c r="B14" s="14"/>
      <c r="C14" s="2"/>
    </row>
    <row r="15" spans="2:3" ht="27" customHeight="1" thickBot="1" x14ac:dyDescent="0.3">
      <c r="B15" s="16" t="s">
        <v>9</v>
      </c>
      <c r="C15" s="169">
        <f>+C13</f>
        <v>0</v>
      </c>
    </row>
    <row r="16" spans="2:3" ht="33.75" customHeight="1" thickBot="1" x14ac:dyDescent="0.3">
      <c r="B16" s="2"/>
      <c r="C16" s="2"/>
    </row>
    <row r="17" spans="2:5" ht="33.75" customHeight="1" thickBot="1" x14ac:dyDescent="0.3">
      <c r="B17" s="141" t="s">
        <v>10</v>
      </c>
      <c r="C17" s="142"/>
    </row>
    <row r="18" spans="2:5" ht="22.5" customHeight="1" x14ac:dyDescent="0.25">
      <c r="B18" s="18" t="s">
        <v>13</v>
      </c>
      <c r="C18" s="201">
        <f>+C11-C10</f>
        <v>-386090.89000000007</v>
      </c>
    </row>
    <row r="19" spans="2:5" ht="22.5" customHeight="1" x14ac:dyDescent="0.25">
      <c r="B19" s="18" t="s">
        <v>14</v>
      </c>
      <c r="C19" s="202">
        <f>+C12-C11</f>
        <v>23434.020000000004</v>
      </c>
    </row>
    <row r="20" spans="2:5" ht="17.25" customHeight="1" x14ac:dyDescent="0.25">
      <c r="B20" s="18" t="s">
        <v>15</v>
      </c>
      <c r="C20" s="203">
        <f>+C13-C12</f>
        <v>-148891.65000000002</v>
      </c>
    </row>
    <row r="21" spans="2:5" ht="18.75" customHeight="1" x14ac:dyDescent="0.25">
      <c r="B21" s="21" t="s">
        <v>16</v>
      </c>
      <c r="C21" s="37">
        <f>+(C18+C19+C20)/3</f>
        <v>-170516.17333333337</v>
      </c>
    </row>
    <row r="22" spans="2:5" ht="21" customHeight="1" x14ac:dyDescent="0.25">
      <c r="B22" s="18" t="s">
        <v>17</v>
      </c>
      <c r="C22" s="204">
        <f>+C12</f>
        <v>148891.65000000002</v>
      </c>
      <c r="E22" s="205"/>
    </row>
    <row r="23" spans="2:5" ht="18" customHeight="1" thickBot="1" x14ac:dyDescent="0.3">
      <c r="B23" s="18" t="s">
        <v>18</v>
      </c>
      <c r="C23" s="206">
        <f>+C21+C22</f>
        <v>-21624.523333333345</v>
      </c>
      <c r="E23" s="173"/>
    </row>
    <row r="24" spans="2:5" ht="33.75" customHeight="1" thickBot="1" x14ac:dyDescent="0.3">
      <c r="B24" s="24" t="s">
        <v>19</v>
      </c>
      <c r="C24" s="165">
        <v>100000</v>
      </c>
      <c r="D24" s="67"/>
      <c r="E24" s="67"/>
    </row>
    <row r="25" spans="2:5" x14ac:dyDescent="0.25">
      <c r="B25" s="2"/>
      <c r="C25" s="2"/>
    </row>
    <row r="26" spans="2:5" x14ac:dyDescent="0.25">
      <c r="B26" s="2"/>
      <c r="C26" s="2"/>
    </row>
    <row r="27" spans="2:5" x14ac:dyDescent="0.25">
      <c r="B27" s="2"/>
      <c r="C27" s="2"/>
    </row>
    <row r="28" spans="2:5" x14ac:dyDescent="0.25">
      <c r="B28" s="2"/>
      <c r="C28" s="2"/>
    </row>
    <row r="29" spans="2:5" x14ac:dyDescent="0.25">
      <c r="B29" s="2"/>
      <c r="C29" s="2"/>
    </row>
    <row r="30" spans="2:5" x14ac:dyDescent="0.25">
      <c r="B30" s="2"/>
      <c r="C30" s="2"/>
    </row>
    <row r="31" spans="2:5" x14ac:dyDescent="0.25">
      <c r="B31" s="2"/>
      <c r="C31" s="2"/>
    </row>
    <row r="32" spans="2:5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</row>
    <row r="73" spans="2:3" x14ac:dyDescent="0.25">
      <c r="B73" s="2"/>
    </row>
    <row r="74" spans="2:3" x14ac:dyDescent="0.25">
      <c r="B74" s="2"/>
    </row>
    <row r="75" spans="2:3" x14ac:dyDescent="0.25">
      <c r="B75" s="2"/>
    </row>
    <row r="76" spans="2:3" x14ac:dyDescent="0.25">
      <c r="B76" s="2"/>
    </row>
    <row r="77" spans="2:3" x14ac:dyDescent="0.25">
      <c r="B77" s="2"/>
    </row>
    <row r="78" spans="2:3" x14ac:dyDescent="0.25">
      <c r="B78" s="2"/>
    </row>
    <row r="79" spans="2:3" x14ac:dyDescent="0.25">
      <c r="B79" s="2"/>
    </row>
    <row r="80" spans="2:3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</sheetData>
  <mergeCells count="3">
    <mergeCell ref="B2:C2"/>
    <mergeCell ref="B5:C5"/>
    <mergeCell ref="B17:C1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6"/>
  <sheetViews>
    <sheetView topLeftCell="A43" workbookViewId="0">
      <selection activeCell="B46" sqref="B46:C46"/>
    </sheetView>
  </sheetViews>
  <sheetFormatPr baseColWidth="10" defaultRowHeight="15" x14ac:dyDescent="0.25"/>
  <cols>
    <col min="1" max="1" width="14.7109375" style="2" customWidth="1"/>
    <col min="2" max="2" width="48.85546875" customWidth="1"/>
    <col min="3" max="3" width="24.85546875" customWidth="1"/>
    <col min="4" max="4" width="11.7109375" style="2" bestFit="1" customWidth="1"/>
    <col min="5" max="5" width="12.5703125" style="2" bestFit="1" customWidth="1"/>
    <col min="6" max="6" width="11.5703125" style="2" bestFit="1" customWidth="1"/>
    <col min="7" max="45" width="11.42578125" style="2"/>
    <col min="257" max="257" width="14.7109375" customWidth="1"/>
    <col min="258" max="258" width="48.85546875" customWidth="1"/>
    <col min="259" max="259" width="24.85546875" customWidth="1"/>
    <col min="260" max="260" width="11.7109375" bestFit="1" customWidth="1"/>
    <col min="261" max="261" width="12.5703125" bestFit="1" customWidth="1"/>
    <col min="262" max="262" width="11.5703125" bestFit="1" customWidth="1"/>
    <col min="513" max="513" width="14.7109375" customWidth="1"/>
    <col min="514" max="514" width="48.85546875" customWidth="1"/>
    <col min="515" max="515" width="24.85546875" customWidth="1"/>
    <col min="516" max="516" width="11.7109375" bestFit="1" customWidth="1"/>
    <col min="517" max="517" width="12.5703125" bestFit="1" customWidth="1"/>
    <col min="518" max="518" width="11.5703125" bestFit="1" customWidth="1"/>
    <col min="769" max="769" width="14.7109375" customWidth="1"/>
    <col min="770" max="770" width="48.85546875" customWidth="1"/>
    <col min="771" max="771" width="24.85546875" customWidth="1"/>
    <col min="772" max="772" width="11.7109375" bestFit="1" customWidth="1"/>
    <col min="773" max="773" width="12.5703125" bestFit="1" customWidth="1"/>
    <col min="774" max="774" width="11.5703125" bestFit="1" customWidth="1"/>
    <col min="1025" max="1025" width="14.7109375" customWidth="1"/>
    <col min="1026" max="1026" width="48.85546875" customWidth="1"/>
    <col min="1027" max="1027" width="24.85546875" customWidth="1"/>
    <col min="1028" max="1028" width="11.7109375" bestFit="1" customWidth="1"/>
    <col min="1029" max="1029" width="12.5703125" bestFit="1" customWidth="1"/>
    <col min="1030" max="1030" width="11.5703125" bestFit="1" customWidth="1"/>
    <col min="1281" max="1281" width="14.7109375" customWidth="1"/>
    <col min="1282" max="1282" width="48.85546875" customWidth="1"/>
    <col min="1283" max="1283" width="24.85546875" customWidth="1"/>
    <col min="1284" max="1284" width="11.7109375" bestFit="1" customWidth="1"/>
    <col min="1285" max="1285" width="12.5703125" bestFit="1" customWidth="1"/>
    <col min="1286" max="1286" width="11.5703125" bestFit="1" customWidth="1"/>
    <col min="1537" max="1537" width="14.7109375" customWidth="1"/>
    <col min="1538" max="1538" width="48.85546875" customWidth="1"/>
    <col min="1539" max="1539" width="24.85546875" customWidth="1"/>
    <col min="1540" max="1540" width="11.7109375" bestFit="1" customWidth="1"/>
    <col min="1541" max="1541" width="12.5703125" bestFit="1" customWidth="1"/>
    <col min="1542" max="1542" width="11.5703125" bestFit="1" customWidth="1"/>
    <col min="1793" max="1793" width="14.7109375" customWidth="1"/>
    <col min="1794" max="1794" width="48.85546875" customWidth="1"/>
    <col min="1795" max="1795" width="24.85546875" customWidth="1"/>
    <col min="1796" max="1796" width="11.7109375" bestFit="1" customWidth="1"/>
    <col min="1797" max="1797" width="12.5703125" bestFit="1" customWidth="1"/>
    <col min="1798" max="1798" width="11.5703125" bestFit="1" customWidth="1"/>
    <col min="2049" max="2049" width="14.7109375" customWidth="1"/>
    <col min="2050" max="2050" width="48.85546875" customWidth="1"/>
    <col min="2051" max="2051" width="24.85546875" customWidth="1"/>
    <col min="2052" max="2052" width="11.7109375" bestFit="1" customWidth="1"/>
    <col min="2053" max="2053" width="12.5703125" bestFit="1" customWidth="1"/>
    <col min="2054" max="2054" width="11.5703125" bestFit="1" customWidth="1"/>
    <col min="2305" max="2305" width="14.7109375" customWidth="1"/>
    <col min="2306" max="2306" width="48.85546875" customWidth="1"/>
    <col min="2307" max="2307" width="24.85546875" customWidth="1"/>
    <col min="2308" max="2308" width="11.7109375" bestFit="1" customWidth="1"/>
    <col min="2309" max="2309" width="12.5703125" bestFit="1" customWidth="1"/>
    <col min="2310" max="2310" width="11.5703125" bestFit="1" customWidth="1"/>
    <col min="2561" max="2561" width="14.7109375" customWidth="1"/>
    <col min="2562" max="2562" width="48.85546875" customWidth="1"/>
    <col min="2563" max="2563" width="24.85546875" customWidth="1"/>
    <col min="2564" max="2564" width="11.7109375" bestFit="1" customWidth="1"/>
    <col min="2565" max="2565" width="12.5703125" bestFit="1" customWidth="1"/>
    <col min="2566" max="2566" width="11.5703125" bestFit="1" customWidth="1"/>
    <col min="2817" max="2817" width="14.7109375" customWidth="1"/>
    <col min="2818" max="2818" width="48.85546875" customWidth="1"/>
    <col min="2819" max="2819" width="24.85546875" customWidth="1"/>
    <col min="2820" max="2820" width="11.7109375" bestFit="1" customWidth="1"/>
    <col min="2821" max="2821" width="12.5703125" bestFit="1" customWidth="1"/>
    <col min="2822" max="2822" width="11.5703125" bestFit="1" customWidth="1"/>
    <col min="3073" max="3073" width="14.7109375" customWidth="1"/>
    <col min="3074" max="3074" width="48.85546875" customWidth="1"/>
    <col min="3075" max="3075" width="24.85546875" customWidth="1"/>
    <col min="3076" max="3076" width="11.7109375" bestFit="1" customWidth="1"/>
    <col min="3077" max="3077" width="12.5703125" bestFit="1" customWidth="1"/>
    <col min="3078" max="3078" width="11.5703125" bestFit="1" customWidth="1"/>
    <col min="3329" max="3329" width="14.7109375" customWidth="1"/>
    <col min="3330" max="3330" width="48.85546875" customWidth="1"/>
    <col min="3331" max="3331" width="24.85546875" customWidth="1"/>
    <col min="3332" max="3332" width="11.7109375" bestFit="1" customWidth="1"/>
    <col min="3333" max="3333" width="12.5703125" bestFit="1" customWidth="1"/>
    <col min="3334" max="3334" width="11.5703125" bestFit="1" customWidth="1"/>
    <col min="3585" max="3585" width="14.7109375" customWidth="1"/>
    <col min="3586" max="3586" width="48.85546875" customWidth="1"/>
    <col min="3587" max="3587" width="24.85546875" customWidth="1"/>
    <col min="3588" max="3588" width="11.7109375" bestFit="1" customWidth="1"/>
    <col min="3589" max="3589" width="12.5703125" bestFit="1" customWidth="1"/>
    <col min="3590" max="3590" width="11.5703125" bestFit="1" customWidth="1"/>
    <col min="3841" max="3841" width="14.7109375" customWidth="1"/>
    <col min="3842" max="3842" width="48.85546875" customWidth="1"/>
    <col min="3843" max="3843" width="24.85546875" customWidth="1"/>
    <col min="3844" max="3844" width="11.7109375" bestFit="1" customWidth="1"/>
    <col min="3845" max="3845" width="12.5703125" bestFit="1" customWidth="1"/>
    <col min="3846" max="3846" width="11.5703125" bestFit="1" customWidth="1"/>
    <col min="4097" max="4097" width="14.7109375" customWidth="1"/>
    <col min="4098" max="4098" width="48.85546875" customWidth="1"/>
    <col min="4099" max="4099" width="24.85546875" customWidth="1"/>
    <col min="4100" max="4100" width="11.7109375" bestFit="1" customWidth="1"/>
    <col min="4101" max="4101" width="12.5703125" bestFit="1" customWidth="1"/>
    <col min="4102" max="4102" width="11.5703125" bestFit="1" customWidth="1"/>
    <col min="4353" max="4353" width="14.7109375" customWidth="1"/>
    <col min="4354" max="4354" width="48.85546875" customWidth="1"/>
    <col min="4355" max="4355" width="24.85546875" customWidth="1"/>
    <col min="4356" max="4356" width="11.7109375" bestFit="1" customWidth="1"/>
    <col min="4357" max="4357" width="12.5703125" bestFit="1" customWidth="1"/>
    <col min="4358" max="4358" width="11.5703125" bestFit="1" customWidth="1"/>
    <col min="4609" max="4609" width="14.7109375" customWidth="1"/>
    <col min="4610" max="4610" width="48.85546875" customWidth="1"/>
    <col min="4611" max="4611" width="24.85546875" customWidth="1"/>
    <col min="4612" max="4612" width="11.7109375" bestFit="1" customWidth="1"/>
    <col min="4613" max="4613" width="12.5703125" bestFit="1" customWidth="1"/>
    <col min="4614" max="4614" width="11.5703125" bestFit="1" customWidth="1"/>
    <col min="4865" max="4865" width="14.7109375" customWidth="1"/>
    <col min="4866" max="4866" width="48.85546875" customWidth="1"/>
    <col min="4867" max="4867" width="24.85546875" customWidth="1"/>
    <col min="4868" max="4868" width="11.7109375" bestFit="1" customWidth="1"/>
    <col min="4869" max="4869" width="12.5703125" bestFit="1" customWidth="1"/>
    <col min="4870" max="4870" width="11.5703125" bestFit="1" customWidth="1"/>
    <col min="5121" max="5121" width="14.7109375" customWidth="1"/>
    <col min="5122" max="5122" width="48.85546875" customWidth="1"/>
    <col min="5123" max="5123" width="24.85546875" customWidth="1"/>
    <col min="5124" max="5124" width="11.7109375" bestFit="1" customWidth="1"/>
    <col min="5125" max="5125" width="12.5703125" bestFit="1" customWidth="1"/>
    <col min="5126" max="5126" width="11.5703125" bestFit="1" customWidth="1"/>
    <col min="5377" max="5377" width="14.7109375" customWidth="1"/>
    <col min="5378" max="5378" width="48.85546875" customWidth="1"/>
    <col min="5379" max="5379" width="24.85546875" customWidth="1"/>
    <col min="5380" max="5380" width="11.7109375" bestFit="1" customWidth="1"/>
    <col min="5381" max="5381" width="12.5703125" bestFit="1" customWidth="1"/>
    <col min="5382" max="5382" width="11.5703125" bestFit="1" customWidth="1"/>
    <col min="5633" max="5633" width="14.7109375" customWidth="1"/>
    <col min="5634" max="5634" width="48.85546875" customWidth="1"/>
    <col min="5635" max="5635" width="24.85546875" customWidth="1"/>
    <col min="5636" max="5636" width="11.7109375" bestFit="1" customWidth="1"/>
    <col min="5637" max="5637" width="12.5703125" bestFit="1" customWidth="1"/>
    <col min="5638" max="5638" width="11.5703125" bestFit="1" customWidth="1"/>
    <col min="5889" max="5889" width="14.7109375" customWidth="1"/>
    <col min="5890" max="5890" width="48.85546875" customWidth="1"/>
    <col min="5891" max="5891" width="24.85546875" customWidth="1"/>
    <col min="5892" max="5892" width="11.7109375" bestFit="1" customWidth="1"/>
    <col min="5893" max="5893" width="12.5703125" bestFit="1" customWidth="1"/>
    <col min="5894" max="5894" width="11.5703125" bestFit="1" customWidth="1"/>
    <col min="6145" max="6145" width="14.7109375" customWidth="1"/>
    <col min="6146" max="6146" width="48.85546875" customWidth="1"/>
    <col min="6147" max="6147" width="24.85546875" customWidth="1"/>
    <col min="6148" max="6148" width="11.7109375" bestFit="1" customWidth="1"/>
    <col min="6149" max="6149" width="12.5703125" bestFit="1" customWidth="1"/>
    <col min="6150" max="6150" width="11.5703125" bestFit="1" customWidth="1"/>
    <col min="6401" max="6401" width="14.7109375" customWidth="1"/>
    <col min="6402" max="6402" width="48.85546875" customWidth="1"/>
    <col min="6403" max="6403" width="24.85546875" customWidth="1"/>
    <col min="6404" max="6404" width="11.7109375" bestFit="1" customWidth="1"/>
    <col min="6405" max="6405" width="12.5703125" bestFit="1" customWidth="1"/>
    <col min="6406" max="6406" width="11.5703125" bestFit="1" customWidth="1"/>
    <col min="6657" max="6657" width="14.7109375" customWidth="1"/>
    <col min="6658" max="6658" width="48.85546875" customWidth="1"/>
    <col min="6659" max="6659" width="24.85546875" customWidth="1"/>
    <col min="6660" max="6660" width="11.7109375" bestFit="1" customWidth="1"/>
    <col min="6661" max="6661" width="12.5703125" bestFit="1" customWidth="1"/>
    <col min="6662" max="6662" width="11.5703125" bestFit="1" customWidth="1"/>
    <col min="6913" max="6913" width="14.7109375" customWidth="1"/>
    <col min="6914" max="6914" width="48.85546875" customWidth="1"/>
    <col min="6915" max="6915" width="24.85546875" customWidth="1"/>
    <col min="6916" max="6916" width="11.7109375" bestFit="1" customWidth="1"/>
    <col min="6917" max="6917" width="12.5703125" bestFit="1" customWidth="1"/>
    <col min="6918" max="6918" width="11.5703125" bestFit="1" customWidth="1"/>
    <col min="7169" max="7169" width="14.7109375" customWidth="1"/>
    <col min="7170" max="7170" width="48.85546875" customWidth="1"/>
    <col min="7171" max="7171" width="24.85546875" customWidth="1"/>
    <col min="7172" max="7172" width="11.7109375" bestFit="1" customWidth="1"/>
    <col min="7173" max="7173" width="12.5703125" bestFit="1" customWidth="1"/>
    <col min="7174" max="7174" width="11.5703125" bestFit="1" customWidth="1"/>
    <col min="7425" max="7425" width="14.7109375" customWidth="1"/>
    <col min="7426" max="7426" width="48.85546875" customWidth="1"/>
    <col min="7427" max="7427" width="24.85546875" customWidth="1"/>
    <col min="7428" max="7428" width="11.7109375" bestFit="1" customWidth="1"/>
    <col min="7429" max="7429" width="12.5703125" bestFit="1" customWidth="1"/>
    <col min="7430" max="7430" width="11.5703125" bestFit="1" customWidth="1"/>
    <col min="7681" max="7681" width="14.7109375" customWidth="1"/>
    <col min="7682" max="7682" width="48.85546875" customWidth="1"/>
    <col min="7683" max="7683" width="24.85546875" customWidth="1"/>
    <col min="7684" max="7684" width="11.7109375" bestFit="1" customWidth="1"/>
    <col min="7685" max="7685" width="12.5703125" bestFit="1" customWidth="1"/>
    <col min="7686" max="7686" width="11.5703125" bestFit="1" customWidth="1"/>
    <col min="7937" max="7937" width="14.7109375" customWidth="1"/>
    <col min="7938" max="7938" width="48.85546875" customWidth="1"/>
    <col min="7939" max="7939" width="24.85546875" customWidth="1"/>
    <col min="7940" max="7940" width="11.7109375" bestFit="1" customWidth="1"/>
    <col min="7941" max="7941" width="12.5703125" bestFit="1" customWidth="1"/>
    <col min="7942" max="7942" width="11.5703125" bestFit="1" customWidth="1"/>
    <col min="8193" max="8193" width="14.7109375" customWidth="1"/>
    <col min="8194" max="8194" width="48.85546875" customWidth="1"/>
    <col min="8195" max="8195" width="24.85546875" customWidth="1"/>
    <col min="8196" max="8196" width="11.7109375" bestFit="1" customWidth="1"/>
    <col min="8197" max="8197" width="12.5703125" bestFit="1" customWidth="1"/>
    <col min="8198" max="8198" width="11.5703125" bestFit="1" customWidth="1"/>
    <col min="8449" max="8449" width="14.7109375" customWidth="1"/>
    <col min="8450" max="8450" width="48.85546875" customWidth="1"/>
    <col min="8451" max="8451" width="24.85546875" customWidth="1"/>
    <col min="8452" max="8452" width="11.7109375" bestFit="1" customWidth="1"/>
    <col min="8453" max="8453" width="12.5703125" bestFit="1" customWidth="1"/>
    <col min="8454" max="8454" width="11.5703125" bestFit="1" customWidth="1"/>
    <col min="8705" max="8705" width="14.7109375" customWidth="1"/>
    <col min="8706" max="8706" width="48.85546875" customWidth="1"/>
    <col min="8707" max="8707" width="24.85546875" customWidth="1"/>
    <col min="8708" max="8708" width="11.7109375" bestFit="1" customWidth="1"/>
    <col min="8709" max="8709" width="12.5703125" bestFit="1" customWidth="1"/>
    <col min="8710" max="8710" width="11.5703125" bestFit="1" customWidth="1"/>
    <col min="8961" max="8961" width="14.7109375" customWidth="1"/>
    <col min="8962" max="8962" width="48.85546875" customWidth="1"/>
    <col min="8963" max="8963" width="24.85546875" customWidth="1"/>
    <col min="8964" max="8964" width="11.7109375" bestFit="1" customWidth="1"/>
    <col min="8965" max="8965" width="12.5703125" bestFit="1" customWidth="1"/>
    <col min="8966" max="8966" width="11.5703125" bestFit="1" customWidth="1"/>
    <col min="9217" max="9217" width="14.7109375" customWidth="1"/>
    <col min="9218" max="9218" width="48.85546875" customWidth="1"/>
    <col min="9219" max="9219" width="24.85546875" customWidth="1"/>
    <col min="9220" max="9220" width="11.7109375" bestFit="1" customWidth="1"/>
    <col min="9221" max="9221" width="12.5703125" bestFit="1" customWidth="1"/>
    <col min="9222" max="9222" width="11.5703125" bestFit="1" customWidth="1"/>
    <col min="9473" max="9473" width="14.7109375" customWidth="1"/>
    <col min="9474" max="9474" width="48.85546875" customWidth="1"/>
    <col min="9475" max="9475" width="24.85546875" customWidth="1"/>
    <col min="9476" max="9476" width="11.7109375" bestFit="1" customWidth="1"/>
    <col min="9477" max="9477" width="12.5703125" bestFit="1" customWidth="1"/>
    <col min="9478" max="9478" width="11.5703125" bestFit="1" customWidth="1"/>
    <col min="9729" max="9729" width="14.7109375" customWidth="1"/>
    <col min="9730" max="9730" width="48.85546875" customWidth="1"/>
    <col min="9731" max="9731" width="24.85546875" customWidth="1"/>
    <col min="9732" max="9732" width="11.7109375" bestFit="1" customWidth="1"/>
    <col min="9733" max="9733" width="12.5703125" bestFit="1" customWidth="1"/>
    <col min="9734" max="9734" width="11.5703125" bestFit="1" customWidth="1"/>
    <col min="9985" max="9985" width="14.7109375" customWidth="1"/>
    <col min="9986" max="9986" width="48.85546875" customWidth="1"/>
    <col min="9987" max="9987" width="24.85546875" customWidth="1"/>
    <col min="9988" max="9988" width="11.7109375" bestFit="1" customWidth="1"/>
    <col min="9989" max="9989" width="12.5703125" bestFit="1" customWidth="1"/>
    <col min="9990" max="9990" width="11.5703125" bestFit="1" customWidth="1"/>
    <col min="10241" max="10241" width="14.7109375" customWidth="1"/>
    <col min="10242" max="10242" width="48.85546875" customWidth="1"/>
    <col min="10243" max="10243" width="24.85546875" customWidth="1"/>
    <col min="10244" max="10244" width="11.7109375" bestFit="1" customWidth="1"/>
    <col min="10245" max="10245" width="12.5703125" bestFit="1" customWidth="1"/>
    <col min="10246" max="10246" width="11.5703125" bestFit="1" customWidth="1"/>
    <col min="10497" max="10497" width="14.7109375" customWidth="1"/>
    <col min="10498" max="10498" width="48.85546875" customWidth="1"/>
    <col min="10499" max="10499" width="24.85546875" customWidth="1"/>
    <col min="10500" max="10500" width="11.7109375" bestFit="1" customWidth="1"/>
    <col min="10501" max="10501" width="12.5703125" bestFit="1" customWidth="1"/>
    <col min="10502" max="10502" width="11.5703125" bestFit="1" customWidth="1"/>
    <col min="10753" max="10753" width="14.7109375" customWidth="1"/>
    <col min="10754" max="10754" width="48.85546875" customWidth="1"/>
    <col min="10755" max="10755" width="24.85546875" customWidth="1"/>
    <col min="10756" max="10756" width="11.7109375" bestFit="1" customWidth="1"/>
    <col min="10757" max="10757" width="12.5703125" bestFit="1" customWidth="1"/>
    <col min="10758" max="10758" width="11.5703125" bestFit="1" customWidth="1"/>
    <col min="11009" max="11009" width="14.7109375" customWidth="1"/>
    <col min="11010" max="11010" width="48.85546875" customWidth="1"/>
    <col min="11011" max="11011" width="24.85546875" customWidth="1"/>
    <col min="11012" max="11012" width="11.7109375" bestFit="1" customWidth="1"/>
    <col min="11013" max="11013" width="12.5703125" bestFit="1" customWidth="1"/>
    <col min="11014" max="11014" width="11.5703125" bestFit="1" customWidth="1"/>
    <col min="11265" max="11265" width="14.7109375" customWidth="1"/>
    <col min="11266" max="11266" width="48.85546875" customWidth="1"/>
    <col min="11267" max="11267" width="24.85546875" customWidth="1"/>
    <col min="11268" max="11268" width="11.7109375" bestFit="1" customWidth="1"/>
    <col min="11269" max="11269" width="12.5703125" bestFit="1" customWidth="1"/>
    <col min="11270" max="11270" width="11.5703125" bestFit="1" customWidth="1"/>
    <col min="11521" max="11521" width="14.7109375" customWidth="1"/>
    <col min="11522" max="11522" width="48.85546875" customWidth="1"/>
    <col min="11523" max="11523" width="24.85546875" customWidth="1"/>
    <col min="11524" max="11524" width="11.7109375" bestFit="1" customWidth="1"/>
    <col min="11525" max="11525" width="12.5703125" bestFit="1" customWidth="1"/>
    <col min="11526" max="11526" width="11.5703125" bestFit="1" customWidth="1"/>
    <col min="11777" max="11777" width="14.7109375" customWidth="1"/>
    <col min="11778" max="11778" width="48.85546875" customWidth="1"/>
    <col min="11779" max="11779" width="24.85546875" customWidth="1"/>
    <col min="11780" max="11780" width="11.7109375" bestFit="1" customWidth="1"/>
    <col min="11781" max="11781" width="12.5703125" bestFit="1" customWidth="1"/>
    <col min="11782" max="11782" width="11.5703125" bestFit="1" customWidth="1"/>
    <col min="12033" max="12033" width="14.7109375" customWidth="1"/>
    <col min="12034" max="12034" width="48.85546875" customWidth="1"/>
    <col min="12035" max="12035" width="24.85546875" customWidth="1"/>
    <col min="12036" max="12036" width="11.7109375" bestFit="1" customWidth="1"/>
    <col min="12037" max="12037" width="12.5703125" bestFit="1" customWidth="1"/>
    <col min="12038" max="12038" width="11.5703125" bestFit="1" customWidth="1"/>
    <col min="12289" max="12289" width="14.7109375" customWidth="1"/>
    <col min="12290" max="12290" width="48.85546875" customWidth="1"/>
    <col min="12291" max="12291" width="24.85546875" customWidth="1"/>
    <col min="12292" max="12292" width="11.7109375" bestFit="1" customWidth="1"/>
    <col min="12293" max="12293" width="12.5703125" bestFit="1" customWidth="1"/>
    <col min="12294" max="12294" width="11.5703125" bestFit="1" customWidth="1"/>
    <col min="12545" max="12545" width="14.7109375" customWidth="1"/>
    <col min="12546" max="12546" width="48.85546875" customWidth="1"/>
    <col min="12547" max="12547" width="24.85546875" customWidth="1"/>
    <col min="12548" max="12548" width="11.7109375" bestFit="1" customWidth="1"/>
    <col min="12549" max="12549" width="12.5703125" bestFit="1" customWidth="1"/>
    <col min="12550" max="12550" width="11.5703125" bestFit="1" customWidth="1"/>
    <col min="12801" max="12801" width="14.7109375" customWidth="1"/>
    <col min="12802" max="12802" width="48.85546875" customWidth="1"/>
    <col min="12803" max="12803" width="24.85546875" customWidth="1"/>
    <col min="12804" max="12804" width="11.7109375" bestFit="1" customWidth="1"/>
    <col min="12805" max="12805" width="12.5703125" bestFit="1" customWidth="1"/>
    <col min="12806" max="12806" width="11.5703125" bestFit="1" customWidth="1"/>
    <col min="13057" max="13057" width="14.7109375" customWidth="1"/>
    <col min="13058" max="13058" width="48.85546875" customWidth="1"/>
    <col min="13059" max="13059" width="24.85546875" customWidth="1"/>
    <col min="13060" max="13060" width="11.7109375" bestFit="1" customWidth="1"/>
    <col min="13061" max="13061" width="12.5703125" bestFit="1" customWidth="1"/>
    <col min="13062" max="13062" width="11.5703125" bestFit="1" customWidth="1"/>
    <col min="13313" max="13313" width="14.7109375" customWidth="1"/>
    <col min="13314" max="13314" width="48.85546875" customWidth="1"/>
    <col min="13315" max="13315" width="24.85546875" customWidth="1"/>
    <col min="13316" max="13316" width="11.7109375" bestFit="1" customWidth="1"/>
    <col min="13317" max="13317" width="12.5703125" bestFit="1" customWidth="1"/>
    <col min="13318" max="13318" width="11.5703125" bestFit="1" customWidth="1"/>
    <col min="13569" max="13569" width="14.7109375" customWidth="1"/>
    <col min="13570" max="13570" width="48.85546875" customWidth="1"/>
    <col min="13571" max="13571" width="24.85546875" customWidth="1"/>
    <col min="13572" max="13572" width="11.7109375" bestFit="1" customWidth="1"/>
    <col min="13573" max="13573" width="12.5703125" bestFit="1" customWidth="1"/>
    <col min="13574" max="13574" width="11.5703125" bestFit="1" customWidth="1"/>
    <col min="13825" max="13825" width="14.7109375" customWidth="1"/>
    <col min="13826" max="13826" width="48.85546875" customWidth="1"/>
    <col min="13827" max="13827" width="24.85546875" customWidth="1"/>
    <col min="13828" max="13828" width="11.7109375" bestFit="1" customWidth="1"/>
    <col min="13829" max="13829" width="12.5703125" bestFit="1" customWidth="1"/>
    <col min="13830" max="13830" width="11.5703125" bestFit="1" customWidth="1"/>
    <col min="14081" max="14081" width="14.7109375" customWidth="1"/>
    <col min="14082" max="14082" width="48.85546875" customWidth="1"/>
    <col min="14083" max="14083" width="24.85546875" customWidth="1"/>
    <col min="14084" max="14084" width="11.7109375" bestFit="1" customWidth="1"/>
    <col min="14085" max="14085" width="12.5703125" bestFit="1" customWidth="1"/>
    <col min="14086" max="14086" width="11.5703125" bestFit="1" customWidth="1"/>
    <col min="14337" max="14337" width="14.7109375" customWidth="1"/>
    <col min="14338" max="14338" width="48.85546875" customWidth="1"/>
    <col min="14339" max="14339" width="24.85546875" customWidth="1"/>
    <col min="14340" max="14340" width="11.7109375" bestFit="1" customWidth="1"/>
    <col min="14341" max="14341" width="12.5703125" bestFit="1" customWidth="1"/>
    <col min="14342" max="14342" width="11.5703125" bestFit="1" customWidth="1"/>
    <col min="14593" max="14593" width="14.7109375" customWidth="1"/>
    <col min="14594" max="14594" width="48.85546875" customWidth="1"/>
    <col min="14595" max="14595" width="24.85546875" customWidth="1"/>
    <col min="14596" max="14596" width="11.7109375" bestFit="1" customWidth="1"/>
    <col min="14597" max="14597" width="12.5703125" bestFit="1" customWidth="1"/>
    <col min="14598" max="14598" width="11.5703125" bestFit="1" customWidth="1"/>
    <col min="14849" max="14849" width="14.7109375" customWidth="1"/>
    <col min="14850" max="14850" width="48.85546875" customWidth="1"/>
    <col min="14851" max="14851" width="24.85546875" customWidth="1"/>
    <col min="14852" max="14852" width="11.7109375" bestFit="1" customWidth="1"/>
    <col min="14853" max="14853" width="12.5703125" bestFit="1" customWidth="1"/>
    <col min="14854" max="14854" width="11.5703125" bestFit="1" customWidth="1"/>
    <col min="15105" max="15105" width="14.7109375" customWidth="1"/>
    <col min="15106" max="15106" width="48.85546875" customWidth="1"/>
    <col min="15107" max="15107" width="24.85546875" customWidth="1"/>
    <col min="15108" max="15108" width="11.7109375" bestFit="1" customWidth="1"/>
    <col min="15109" max="15109" width="12.5703125" bestFit="1" customWidth="1"/>
    <col min="15110" max="15110" width="11.5703125" bestFit="1" customWidth="1"/>
    <col min="15361" max="15361" width="14.7109375" customWidth="1"/>
    <col min="15362" max="15362" width="48.85546875" customWidth="1"/>
    <col min="15363" max="15363" width="24.85546875" customWidth="1"/>
    <col min="15364" max="15364" width="11.7109375" bestFit="1" customWidth="1"/>
    <col min="15365" max="15365" width="12.5703125" bestFit="1" customWidth="1"/>
    <col min="15366" max="15366" width="11.5703125" bestFit="1" customWidth="1"/>
    <col min="15617" max="15617" width="14.7109375" customWidth="1"/>
    <col min="15618" max="15618" width="48.85546875" customWidth="1"/>
    <col min="15619" max="15619" width="24.85546875" customWidth="1"/>
    <col min="15620" max="15620" width="11.7109375" bestFit="1" customWidth="1"/>
    <col min="15621" max="15621" width="12.5703125" bestFit="1" customWidth="1"/>
    <col min="15622" max="15622" width="11.5703125" bestFit="1" customWidth="1"/>
    <col min="15873" max="15873" width="14.7109375" customWidth="1"/>
    <col min="15874" max="15874" width="48.85546875" customWidth="1"/>
    <col min="15875" max="15875" width="24.85546875" customWidth="1"/>
    <col min="15876" max="15876" width="11.7109375" bestFit="1" customWidth="1"/>
    <col min="15877" max="15877" width="12.5703125" bestFit="1" customWidth="1"/>
    <col min="15878" max="15878" width="11.5703125" bestFit="1" customWidth="1"/>
    <col min="16129" max="16129" width="14.7109375" customWidth="1"/>
    <col min="16130" max="16130" width="48.85546875" customWidth="1"/>
    <col min="16131" max="16131" width="24.85546875" customWidth="1"/>
    <col min="16132" max="16132" width="11.7109375" bestFit="1" customWidth="1"/>
    <col min="16133" max="16133" width="12.5703125" bestFit="1" customWidth="1"/>
    <col min="16134" max="16134" width="11.5703125" bestFit="1" customWidth="1"/>
  </cols>
  <sheetData>
    <row r="1" spans="2:3" hidden="1" x14ac:dyDescent="0.25"/>
    <row r="2" spans="2:3" hidden="1" x14ac:dyDescent="0.25">
      <c r="B2" s="155" t="s">
        <v>26</v>
      </c>
      <c r="C2" s="155"/>
    </row>
    <row r="3" spans="2:3" hidden="1" x14ac:dyDescent="0.25">
      <c r="B3" s="155" t="s">
        <v>27</v>
      </c>
      <c r="C3" s="155"/>
    </row>
    <row r="4" spans="2:3" hidden="1" x14ac:dyDescent="0.25">
      <c r="B4" s="87"/>
    </row>
    <row r="5" spans="2:3" hidden="1" x14ac:dyDescent="0.25">
      <c r="B5" s="87"/>
    </row>
    <row r="6" spans="2:3" hidden="1" x14ac:dyDescent="0.25"/>
    <row r="7" spans="2:3" hidden="1" x14ac:dyDescent="0.25"/>
    <row r="8" spans="2:3" hidden="1" x14ac:dyDescent="0.25"/>
    <row r="9" spans="2:3" hidden="1" x14ac:dyDescent="0.25"/>
    <row r="10" spans="2:3" hidden="1" x14ac:dyDescent="0.25">
      <c r="B10" s="88" t="s">
        <v>28</v>
      </c>
      <c r="C10" s="89"/>
    </row>
    <row r="11" spans="2:3" hidden="1" x14ac:dyDescent="0.25">
      <c r="B11" s="90" t="s">
        <v>29</v>
      </c>
      <c r="C11" s="91"/>
    </row>
    <row r="12" spans="2:3" hidden="1" x14ac:dyDescent="0.25">
      <c r="B12" s="90" t="s">
        <v>30</v>
      </c>
      <c r="C12" s="91"/>
    </row>
    <row r="13" spans="2:3" hidden="1" x14ac:dyDescent="0.25">
      <c r="B13" s="90" t="s">
        <v>31</v>
      </c>
      <c r="C13" s="91"/>
    </row>
    <row r="14" spans="2:3" hidden="1" x14ac:dyDescent="0.25">
      <c r="B14" s="92" t="s">
        <v>32</v>
      </c>
      <c r="C14" s="91"/>
    </row>
    <row r="15" spans="2:3" hidden="1" x14ac:dyDescent="0.25">
      <c r="B15" s="90" t="s">
        <v>33</v>
      </c>
      <c r="C15" s="91"/>
    </row>
    <row r="16" spans="2:3" hidden="1" x14ac:dyDescent="0.25"/>
    <row r="17" spans="2:3" hidden="1" x14ac:dyDescent="0.25"/>
    <row r="18" spans="2:3" hidden="1" x14ac:dyDescent="0.25">
      <c r="B18" s="88" t="s">
        <v>34</v>
      </c>
      <c r="C18" s="89"/>
    </row>
    <row r="19" spans="2:3" hidden="1" x14ac:dyDescent="0.25">
      <c r="B19" s="90" t="s">
        <v>35</v>
      </c>
      <c r="C19" s="91"/>
    </row>
    <row r="20" spans="2:3" hidden="1" x14ac:dyDescent="0.25">
      <c r="B20" s="90" t="s">
        <v>31</v>
      </c>
      <c r="C20" s="91"/>
    </row>
    <row r="21" spans="2:3" hidden="1" x14ac:dyDescent="0.25">
      <c r="B21" s="92"/>
      <c r="C21" s="91"/>
    </row>
    <row r="22" spans="2:3" ht="15.75" hidden="1" thickBot="1" x14ac:dyDescent="0.3">
      <c r="B22" s="93" t="s">
        <v>33</v>
      </c>
      <c r="C22" s="94"/>
    </row>
    <row r="23" spans="2:3" hidden="1" x14ac:dyDescent="0.25">
      <c r="B23" s="95" t="s">
        <v>36</v>
      </c>
    </row>
    <row r="24" spans="2:3" hidden="1" x14ac:dyDescent="0.25"/>
    <row r="25" spans="2:3" hidden="1" x14ac:dyDescent="0.25">
      <c r="B25" s="88" t="s">
        <v>37</v>
      </c>
      <c r="C25" s="89"/>
    </row>
    <row r="26" spans="2:3" hidden="1" x14ac:dyDescent="0.25">
      <c r="B26" s="90" t="s">
        <v>29</v>
      </c>
      <c r="C26" s="91"/>
    </row>
    <row r="27" spans="2:3" hidden="1" x14ac:dyDescent="0.25">
      <c r="B27" s="90" t="s">
        <v>38</v>
      </c>
      <c r="C27" s="91"/>
    </row>
    <row r="28" spans="2:3" hidden="1" x14ac:dyDescent="0.25">
      <c r="B28" s="90" t="s">
        <v>39</v>
      </c>
      <c r="C28" s="91"/>
    </row>
    <row r="29" spans="2:3" hidden="1" x14ac:dyDescent="0.25">
      <c r="B29" s="90" t="s">
        <v>40</v>
      </c>
      <c r="C29" s="91"/>
    </row>
    <row r="30" spans="2:3" ht="15.75" hidden="1" thickBot="1" x14ac:dyDescent="0.3">
      <c r="B30" s="93" t="s">
        <v>33</v>
      </c>
      <c r="C30" s="94"/>
    </row>
    <row r="31" spans="2:3" hidden="1" x14ac:dyDescent="0.25"/>
    <row r="32" spans="2:3" hidden="1" x14ac:dyDescent="0.25"/>
    <row r="33" spans="2:5" hidden="1" x14ac:dyDescent="0.25">
      <c r="B33" s="156" t="s">
        <v>41</v>
      </c>
      <c r="C33" s="157"/>
    </row>
    <row r="34" spans="2:5" hidden="1" x14ac:dyDescent="0.25">
      <c r="B34" s="90" t="s">
        <v>42</v>
      </c>
      <c r="C34" s="91"/>
    </row>
    <row r="35" spans="2:5" hidden="1" x14ac:dyDescent="0.25">
      <c r="B35" s="90" t="s">
        <v>43</v>
      </c>
      <c r="C35" s="91"/>
    </row>
    <row r="36" spans="2:5" hidden="1" x14ac:dyDescent="0.25">
      <c r="B36" s="90" t="s">
        <v>39</v>
      </c>
      <c r="C36" s="91"/>
    </row>
    <row r="37" spans="2:5" ht="15.75" hidden="1" thickBot="1" x14ac:dyDescent="0.3">
      <c r="B37" s="93" t="s">
        <v>33</v>
      </c>
      <c r="C37" s="94"/>
    </row>
    <row r="38" spans="2:5" hidden="1" x14ac:dyDescent="0.25"/>
    <row r="39" spans="2:5" hidden="1" x14ac:dyDescent="0.25">
      <c r="B39" t="s">
        <v>44</v>
      </c>
    </row>
    <row r="40" spans="2:5" hidden="1" x14ac:dyDescent="0.25">
      <c r="B40" t="s">
        <v>45</v>
      </c>
    </row>
    <row r="41" spans="2:5" hidden="1" x14ac:dyDescent="0.25"/>
    <row r="42" spans="2:5" hidden="1" x14ac:dyDescent="0.25"/>
    <row r="43" spans="2:5" ht="19.5" x14ac:dyDescent="0.3">
      <c r="B43" s="143" t="s">
        <v>20</v>
      </c>
      <c r="C43" s="143"/>
    </row>
    <row r="44" spans="2:5" x14ac:dyDescent="0.25">
      <c r="B44" s="2"/>
      <c r="C44" s="2"/>
    </row>
    <row r="45" spans="2:5" ht="15.75" thickBot="1" x14ac:dyDescent="0.3">
      <c r="B45" s="2"/>
      <c r="C45" s="2"/>
    </row>
    <row r="46" spans="2:5" ht="18" x14ac:dyDescent="0.25">
      <c r="B46" s="147" t="s">
        <v>72</v>
      </c>
      <c r="C46" s="148"/>
    </row>
    <row r="47" spans="2:5" ht="20.25" customHeight="1" x14ac:dyDescent="0.25">
      <c r="B47" s="25" t="s">
        <v>3</v>
      </c>
      <c r="C47" s="26">
        <f>+[28]RECAUDACION!C19</f>
        <v>58975.799999999996</v>
      </c>
      <c r="E47" s="8"/>
    </row>
    <row r="48" spans="2:5" ht="21" customHeight="1" x14ac:dyDescent="0.25">
      <c r="B48" s="4" t="s">
        <v>4</v>
      </c>
      <c r="C48" s="27">
        <f>+[28]RECAUDACION!E19</f>
        <v>11470.279999999999</v>
      </c>
      <c r="E48" s="8"/>
    </row>
    <row r="49" spans="1:5" ht="21" customHeight="1" x14ac:dyDescent="0.25">
      <c r="B49" s="4" t="s">
        <v>5</v>
      </c>
      <c r="C49" s="27">
        <f>+[28]RECAUDACION!G21</f>
        <v>52813.53</v>
      </c>
      <c r="E49" s="8"/>
    </row>
    <row r="50" spans="1:5" ht="21" customHeight="1" x14ac:dyDescent="0.25">
      <c r="B50" s="4" t="s">
        <v>6</v>
      </c>
      <c r="C50" s="27">
        <f>+[28]RECAUDACION!I21</f>
        <v>91085.239999999991</v>
      </c>
      <c r="E50" s="8"/>
    </row>
    <row r="51" spans="1:5" ht="21" customHeight="1" x14ac:dyDescent="0.25">
      <c r="B51" s="4" t="s">
        <v>7</v>
      </c>
      <c r="C51" s="27">
        <f>+[28]RECAUDACION!K19</f>
        <v>72355.840000000011</v>
      </c>
      <c r="E51" s="8"/>
    </row>
    <row r="52" spans="1:5" ht="21" customHeight="1" x14ac:dyDescent="0.25">
      <c r="B52" s="10" t="s">
        <v>8</v>
      </c>
      <c r="C52" s="60">
        <f>[28]RECAUDACION!M19</f>
        <v>85643.06</v>
      </c>
      <c r="E52" s="8"/>
    </row>
    <row r="53" spans="1:5" ht="18.75" thickBot="1" x14ac:dyDescent="0.3">
      <c r="B53" s="14"/>
      <c r="C53" s="2"/>
    </row>
    <row r="54" spans="1:5" ht="22.5" customHeight="1" thickBot="1" x14ac:dyDescent="0.3">
      <c r="A54" s="33"/>
      <c r="B54" s="16" t="s">
        <v>9</v>
      </c>
      <c r="C54" s="169">
        <f>+C52</f>
        <v>85643.06</v>
      </c>
    </row>
    <row r="55" spans="1:5" ht="15.75" thickBot="1" x14ac:dyDescent="0.3">
      <c r="B55" s="2"/>
      <c r="C55" s="2"/>
    </row>
    <row r="56" spans="1:5" ht="21" customHeight="1" x14ac:dyDescent="0.25">
      <c r="B56" s="147" t="s">
        <v>10</v>
      </c>
      <c r="C56" s="148"/>
    </row>
    <row r="57" spans="1:5" ht="22.5" customHeight="1" x14ac:dyDescent="0.25">
      <c r="B57" s="18" t="s">
        <v>13</v>
      </c>
      <c r="C57" s="207">
        <f>+C50-C49</f>
        <v>38271.709999999992</v>
      </c>
    </row>
    <row r="58" spans="1:5" ht="22.5" customHeight="1" x14ac:dyDescent="0.25">
      <c r="B58" s="18" t="s">
        <v>14</v>
      </c>
      <c r="C58" s="207">
        <f>+C51-C50</f>
        <v>-18729.39999999998</v>
      </c>
    </row>
    <row r="59" spans="1:5" ht="21" customHeight="1" x14ac:dyDescent="0.25">
      <c r="B59" s="18" t="s">
        <v>15</v>
      </c>
      <c r="C59" s="184">
        <f>+C52-C51</f>
        <v>13287.219999999987</v>
      </c>
    </row>
    <row r="60" spans="1:5" ht="21" customHeight="1" x14ac:dyDescent="0.25">
      <c r="B60" s="21" t="s">
        <v>16</v>
      </c>
      <c r="C60" s="22">
        <f>+(C57+C58+C59)/3</f>
        <v>10943.176666666666</v>
      </c>
    </row>
    <row r="61" spans="1:5" ht="21" customHeight="1" x14ac:dyDescent="0.25">
      <c r="B61" s="18" t="s">
        <v>17</v>
      </c>
      <c r="C61" s="19">
        <f>+C52</f>
        <v>85643.06</v>
      </c>
    </row>
    <row r="62" spans="1:5" ht="24" customHeight="1" thickBot="1" x14ac:dyDescent="0.3">
      <c r="B62" s="18" t="s">
        <v>18</v>
      </c>
      <c r="C62" s="19">
        <f>SUM(C60:C61)</f>
        <v>96586.236666666664</v>
      </c>
    </row>
    <row r="63" spans="1:5" ht="18.75" thickBot="1" x14ac:dyDescent="0.3">
      <c r="B63" s="24" t="s">
        <v>19</v>
      </c>
      <c r="C63" s="187">
        <v>60000</v>
      </c>
      <c r="D63" s="98"/>
      <c r="E63" s="208"/>
    </row>
    <row r="64" spans="1:5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</row>
    <row r="109" spans="2:3" x14ac:dyDescent="0.25">
      <c r="B109" s="2"/>
    </row>
    <row r="110" spans="2:3" x14ac:dyDescent="0.25">
      <c r="B110" s="2"/>
    </row>
    <row r="111" spans="2:3" x14ac:dyDescent="0.25">
      <c r="B111" s="2"/>
    </row>
    <row r="112" spans="2:3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</sheetData>
  <mergeCells count="6">
    <mergeCell ref="B2:C2"/>
    <mergeCell ref="B3:C3"/>
    <mergeCell ref="B33:C33"/>
    <mergeCell ref="B43:C43"/>
    <mergeCell ref="B46:C46"/>
    <mergeCell ref="B56:C5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S194"/>
  <sheetViews>
    <sheetView workbookViewId="0">
      <selection activeCell="E15" sqref="E15"/>
    </sheetView>
  </sheetViews>
  <sheetFormatPr baseColWidth="10" defaultRowHeight="15" x14ac:dyDescent="0.25"/>
  <cols>
    <col min="1" max="1" width="11.42578125" style="2"/>
    <col min="2" max="2" width="51.140625" customWidth="1"/>
    <col min="3" max="3" width="17.7109375" bestFit="1" customWidth="1"/>
    <col min="4" max="4" width="11.7109375" style="2" bestFit="1" customWidth="1"/>
    <col min="5" max="5" width="13.5703125" style="2" bestFit="1" customWidth="1"/>
    <col min="6" max="6" width="11.5703125" style="2" bestFit="1" customWidth="1"/>
    <col min="7" max="45" width="11.42578125" style="2"/>
    <col min="258" max="258" width="51.140625" customWidth="1"/>
    <col min="259" max="259" width="17.7109375" bestFit="1" customWidth="1"/>
    <col min="260" max="260" width="11.7109375" bestFit="1" customWidth="1"/>
    <col min="261" max="261" width="13.5703125" bestFit="1" customWidth="1"/>
    <col min="262" max="262" width="11.5703125" bestFit="1" customWidth="1"/>
    <col min="514" max="514" width="51.140625" customWidth="1"/>
    <col min="515" max="515" width="17.7109375" bestFit="1" customWidth="1"/>
    <col min="516" max="516" width="11.7109375" bestFit="1" customWidth="1"/>
    <col min="517" max="517" width="13.5703125" bestFit="1" customWidth="1"/>
    <col min="518" max="518" width="11.5703125" bestFit="1" customWidth="1"/>
    <col min="770" max="770" width="51.140625" customWidth="1"/>
    <col min="771" max="771" width="17.7109375" bestFit="1" customWidth="1"/>
    <col min="772" max="772" width="11.7109375" bestFit="1" customWidth="1"/>
    <col min="773" max="773" width="13.5703125" bestFit="1" customWidth="1"/>
    <col min="774" max="774" width="11.5703125" bestFit="1" customWidth="1"/>
    <col min="1026" max="1026" width="51.140625" customWidth="1"/>
    <col min="1027" max="1027" width="17.7109375" bestFit="1" customWidth="1"/>
    <col min="1028" max="1028" width="11.7109375" bestFit="1" customWidth="1"/>
    <col min="1029" max="1029" width="13.5703125" bestFit="1" customWidth="1"/>
    <col min="1030" max="1030" width="11.5703125" bestFit="1" customWidth="1"/>
    <col min="1282" max="1282" width="51.140625" customWidth="1"/>
    <col min="1283" max="1283" width="17.7109375" bestFit="1" customWidth="1"/>
    <col min="1284" max="1284" width="11.7109375" bestFit="1" customWidth="1"/>
    <col min="1285" max="1285" width="13.5703125" bestFit="1" customWidth="1"/>
    <col min="1286" max="1286" width="11.5703125" bestFit="1" customWidth="1"/>
    <col min="1538" max="1538" width="51.140625" customWidth="1"/>
    <col min="1539" max="1539" width="17.7109375" bestFit="1" customWidth="1"/>
    <col min="1540" max="1540" width="11.7109375" bestFit="1" customWidth="1"/>
    <col min="1541" max="1541" width="13.5703125" bestFit="1" customWidth="1"/>
    <col min="1542" max="1542" width="11.5703125" bestFit="1" customWidth="1"/>
    <col min="1794" max="1794" width="51.140625" customWidth="1"/>
    <col min="1795" max="1795" width="17.7109375" bestFit="1" customWidth="1"/>
    <col min="1796" max="1796" width="11.7109375" bestFit="1" customWidth="1"/>
    <col min="1797" max="1797" width="13.5703125" bestFit="1" customWidth="1"/>
    <col min="1798" max="1798" width="11.5703125" bestFit="1" customWidth="1"/>
    <col min="2050" max="2050" width="51.140625" customWidth="1"/>
    <col min="2051" max="2051" width="17.7109375" bestFit="1" customWidth="1"/>
    <col min="2052" max="2052" width="11.7109375" bestFit="1" customWidth="1"/>
    <col min="2053" max="2053" width="13.5703125" bestFit="1" customWidth="1"/>
    <col min="2054" max="2054" width="11.5703125" bestFit="1" customWidth="1"/>
    <col min="2306" max="2306" width="51.140625" customWidth="1"/>
    <col min="2307" max="2307" width="17.7109375" bestFit="1" customWidth="1"/>
    <col min="2308" max="2308" width="11.7109375" bestFit="1" customWidth="1"/>
    <col min="2309" max="2309" width="13.5703125" bestFit="1" customWidth="1"/>
    <col min="2310" max="2310" width="11.5703125" bestFit="1" customWidth="1"/>
    <col min="2562" max="2562" width="51.140625" customWidth="1"/>
    <col min="2563" max="2563" width="17.7109375" bestFit="1" customWidth="1"/>
    <col min="2564" max="2564" width="11.7109375" bestFit="1" customWidth="1"/>
    <col min="2565" max="2565" width="13.5703125" bestFit="1" customWidth="1"/>
    <col min="2566" max="2566" width="11.5703125" bestFit="1" customWidth="1"/>
    <col min="2818" max="2818" width="51.140625" customWidth="1"/>
    <col min="2819" max="2819" width="17.7109375" bestFit="1" customWidth="1"/>
    <col min="2820" max="2820" width="11.7109375" bestFit="1" customWidth="1"/>
    <col min="2821" max="2821" width="13.5703125" bestFit="1" customWidth="1"/>
    <col min="2822" max="2822" width="11.5703125" bestFit="1" customWidth="1"/>
    <col min="3074" max="3074" width="51.140625" customWidth="1"/>
    <col min="3075" max="3075" width="17.7109375" bestFit="1" customWidth="1"/>
    <col min="3076" max="3076" width="11.7109375" bestFit="1" customWidth="1"/>
    <col min="3077" max="3077" width="13.5703125" bestFit="1" customWidth="1"/>
    <col min="3078" max="3078" width="11.5703125" bestFit="1" customWidth="1"/>
    <col min="3330" max="3330" width="51.140625" customWidth="1"/>
    <col min="3331" max="3331" width="17.7109375" bestFit="1" customWidth="1"/>
    <col min="3332" max="3332" width="11.7109375" bestFit="1" customWidth="1"/>
    <col min="3333" max="3333" width="13.5703125" bestFit="1" customWidth="1"/>
    <col min="3334" max="3334" width="11.5703125" bestFit="1" customWidth="1"/>
    <col min="3586" max="3586" width="51.140625" customWidth="1"/>
    <col min="3587" max="3587" width="17.7109375" bestFit="1" customWidth="1"/>
    <col min="3588" max="3588" width="11.7109375" bestFit="1" customWidth="1"/>
    <col min="3589" max="3589" width="13.5703125" bestFit="1" customWidth="1"/>
    <col min="3590" max="3590" width="11.5703125" bestFit="1" customWidth="1"/>
    <col min="3842" max="3842" width="51.140625" customWidth="1"/>
    <col min="3843" max="3843" width="17.7109375" bestFit="1" customWidth="1"/>
    <col min="3844" max="3844" width="11.7109375" bestFit="1" customWidth="1"/>
    <col min="3845" max="3845" width="13.5703125" bestFit="1" customWidth="1"/>
    <col min="3846" max="3846" width="11.5703125" bestFit="1" customWidth="1"/>
    <col min="4098" max="4098" width="51.140625" customWidth="1"/>
    <col min="4099" max="4099" width="17.7109375" bestFit="1" customWidth="1"/>
    <col min="4100" max="4100" width="11.7109375" bestFit="1" customWidth="1"/>
    <col min="4101" max="4101" width="13.5703125" bestFit="1" customWidth="1"/>
    <col min="4102" max="4102" width="11.5703125" bestFit="1" customWidth="1"/>
    <col min="4354" max="4354" width="51.140625" customWidth="1"/>
    <col min="4355" max="4355" width="17.7109375" bestFit="1" customWidth="1"/>
    <col min="4356" max="4356" width="11.7109375" bestFit="1" customWidth="1"/>
    <col min="4357" max="4357" width="13.5703125" bestFit="1" customWidth="1"/>
    <col min="4358" max="4358" width="11.5703125" bestFit="1" customWidth="1"/>
    <col min="4610" max="4610" width="51.140625" customWidth="1"/>
    <col min="4611" max="4611" width="17.7109375" bestFit="1" customWidth="1"/>
    <col min="4612" max="4612" width="11.7109375" bestFit="1" customWidth="1"/>
    <col min="4613" max="4613" width="13.5703125" bestFit="1" customWidth="1"/>
    <col min="4614" max="4614" width="11.5703125" bestFit="1" customWidth="1"/>
    <col min="4866" max="4866" width="51.140625" customWidth="1"/>
    <col min="4867" max="4867" width="17.7109375" bestFit="1" customWidth="1"/>
    <col min="4868" max="4868" width="11.7109375" bestFit="1" customWidth="1"/>
    <col min="4869" max="4869" width="13.5703125" bestFit="1" customWidth="1"/>
    <col min="4870" max="4870" width="11.5703125" bestFit="1" customWidth="1"/>
    <col min="5122" max="5122" width="51.140625" customWidth="1"/>
    <col min="5123" max="5123" width="17.7109375" bestFit="1" customWidth="1"/>
    <col min="5124" max="5124" width="11.7109375" bestFit="1" customWidth="1"/>
    <col min="5125" max="5125" width="13.5703125" bestFit="1" customWidth="1"/>
    <col min="5126" max="5126" width="11.5703125" bestFit="1" customWidth="1"/>
    <col min="5378" max="5378" width="51.140625" customWidth="1"/>
    <col min="5379" max="5379" width="17.7109375" bestFit="1" customWidth="1"/>
    <col min="5380" max="5380" width="11.7109375" bestFit="1" customWidth="1"/>
    <col min="5381" max="5381" width="13.5703125" bestFit="1" customWidth="1"/>
    <col min="5382" max="5382" width="11.5703125" bestFit="1" customWidth="1"/>
    <col min="5634" max="5634" width="51.140625" customWidth="1"/>
    <col min="5635" max="5635" width="17.7109375" bestFit="1" customWidth="1"/>
    <col min="5636" max="5636" width="11.7109375" bestFit="1" customWidth="1"/>
    <col min="5637" max="5637" width="13.5703125" bestFit="1" customWidth="1"/>
    <col min="5638" max="5638" width="11.5703125" bestFit="1" customWidth="1"/>
    <col min="5890" max="5890" width="51.140625" customWidth="1"/>
    <col min="5891" max="5891" width="17.7109375" bestFit="1" customWidth="1"/>
    <col min="5892" max="5892" width="11.7109375" bestFit="1" customWidth="1"/>
    <col min="5893" max="5893" width="13.5703125" bestFit="1" customWidth="1"/>
    <col min="5894" max="5894" width="11.5703125" bestFit="1" customWidth="1"/>
    <col min="6146" max="6146" width="51.140625" customWidth="1"/>
    <col min="6147" max="6147" width="17.7109375" bestFit="1" customWidth="1"/>
    <col min="6148" max="6148" width="11.7109375" bestFit="1" customWidth="1"/>
    <col min="6149" max="6149" width="13.5703125" bestFit="1" customWidth="1"/>
    <col min="6150" max="6150" width="11.5703125" bestFit="1" customWidth="1"/>
    <col min="6402" max="6402" width="51.140625" customWidth="1"/>
    <col min="6403" max="6403" width="17.7109375" bestFit="1" customWidth="1"/>
    <col min="6404" max="6404" width="11.7109375" bestFit="1" customWidth="1"/>
    <col min="6405" max="6405" width="13.5703125" bestFit="1" customWidth="1"/>
    <col min="6406" max="6406" width="11.5703125" bestFit="1" customWidth="1"/>
    <col min="6658" max="6658" width="51.140625" customWidth="1"/>
    <col min="6659" max="6659" width="17.7109375" bestFit="1" customWidth="1"/>
    <col min="6660" max="6660" width="11.7109375" bestFit="1" customWidth="1"/>
    <col min="6661" max="6661" width="13.5703125" bestFit="1" customWidth="1"/>
    <col min="6662" max="6662" width="11.5703125" bestFit="1" customWidth="1"/>
    <col min="6914" max="6914" width="51.140625" customWidth="1"/>
    <col min="6915" max="6915" width="17.7109375" bestFit="1" customWidth="1"/>
    <col min="6916" max="6916" width="11.7109375" bestFit="1" customWidth="1"/>
    <col min="6917" max="6917" width="13.5703125" bestFit="1" customWidth="1"/>
    <col min="6918" max="6918" width="11.5703125" bestFit="1" customWidth="1"/>
    <col min="7170" max="7170" width="51.140625" customWidth="1"/>
    <col min="7171" max="7171" width="17.7109375" bestFit="1" customWidth="1"/>
    <col min="7172" max="7172" width="11.7109375" bestFit="1" customWidth="1"/>
    <col min="7173" max="7173" width="13.5703125" bestFit="1" customWidth="1"/>
    <col min="7174" max="7174" width="11.5703125" bestFit="1" customWidth="1"/>
    <col min="7426" max="7426" width="51.140625" customWidth="1"/>
    <col min="7427" max="7427" width="17.7109375" bestFit="1" customWidth="1"/>
    <col min="7428" max="7428" width="11.7109375" bestFit="1" customWidth="1"/>
    <col min="7429" max="7429" width="13.5703125" bestFit="1" customWidth="1"/>
    <col min="7430" max="7430" width="11.5703125" bestFit="1" customWidth="1"/>
    <col min="7682" max="7682" width="51.140625" customWidth="1"/>
    <col min="7683" max="7683" width="17.7109375" bestFit="1" customWidth="1"/>
    <col min="7684" max="7684" width="11.7109375" bestFit="1" customWidth="1"/>
    <col min="7685" max="7685" width="13.5703125" bestFit="1" customWidth="1"/>
    <col min="7686" max="7686" width="11.5703125" bestFit="1" customWidth="1"/>
    <col min="7938" max="7938" width="51.140625" customWidth="1"/>
    <col min="7939" max="7939" width="17.7109375" bestFit="1" customWidth="1"/>
    <col min="7940" max="7940" width="11.7109375" bestFit="1" customWidth="1"/>
    <col min="7941" max="7941" width="13.5703125" bestFit="1" customWidth="1"/>
    <col min="7942" max="7942" width="11.5703125" bestFit="1" customWidth="1"/>
    <col min="8194" max="8194" width="51.140625" customWidth="1"/>
    <col min="8195" max="8195" width="17.7109375" bestFit="1" customWidth="1"/>
    <col min="8196" max="8196" width="11.7109375" bestFit="1" customWidth="1"/>
    <col min="8197" max="8197" width="13.5703125" bestFit="1" customWidth="1"/>
    <col min="8198" max="8198" width="11.5703125" bestFit="1" customWidth="1"/>
    <col min="8450" max="8450" width="51.140625" customWidth="1"/>
    <col min="8451" max="8451" width="17.7109375" bestFit="1" customWidth="1"/>
    <col min="8452" max="8452" width="11.7109375" bestFit="1" customWidth="1"/>
    <col min="8453" max="8453" width="13.5703125" bestFit="1" customWidth="1"/>
    <col min="8454" max="8454" width="11.5703125" bestFit="1" customWidth="1"/>
    <col min="8706" max="8706" width="51.140625" customWidth="1"/>
    <col min="8707" max="8707" width="17.7109375" bestFit="1" customWidth="1"/>
    <col min="8708" max="8708" width="11.7109375" bestFit="1" customWidth="1"/>
    <col min="8709" max="8709" width="13.5703125" bestFit="1" customWidth="1"/>
    <col min="8710" max="8710" width="11.5703125" bestFit="1" customWidth="1"/>
    <col min="8962" max="8962" width="51.140625" customWidth="1"/>
    <col min="8963" max="8963" width="17.7109375" bestFit="1" customWidth="1"/>
    <col min="8964" max="8964" width="11.7109375" bestFit="1" customWidth="1"/>
    <col min="8965" max="8965" width="13.5703125" bestFit="1" customWidth="1"/>
    <col min="8966" max="8966" width="11.5703125" bestFit="1" customWidth="1"/>
    <col min="9218" max="9218" width="51.140625" customWidth="1"/>
    <col min="9219" max="9219" width="17.7109375" bestFit="1" customWidth="1"/>
    <col min="9220" max="9220" width="11.7109375" bestFit="1" customWidth="1"/>
    <col min="9221" max="9221" width="13.5703125" bestFit="1" customWidth="1"/>
    <col min="9222" max="9222" width="11.5703125" bestFit="1" customWidth="1"/>
    <col min="9474" max="9474" width="51.140625" customWidth="1"/>
    <col min="9475" max="9475" width="17.7109375" bestFit="1" customWidth="1"/>
    <col min="9476" max="9476" width="11.7109375" bestFit="1" customWidth="1"/>
    <col min="9477" max="9477" width="13.5703125" bestFit="1" customWidth="1"/>
    <col min="9478" max="9478" width="11.5703125" bestFit="1" customWidth="1"/>
    <col min="9730" max="9730" width="51.140625" customWidth="1"/>
    <col min="9731" max="9731" width="17.7109375" bestFit="1" customWidth="1"/>
    <col min="9732" max="9732" width="11.7109375" bestFit="1" customWidth="1"/>
    <col min="9733" max="9733" width="13.5703125" bestFit="1" customWidth="1"/>
    <col min="9734" max="9734" width="11.5703125" bestFit="1" customWidth="1"/>
    <col min="9986" max="9986" width="51.140625" customWidth="1"/>
    <col min="9987" max="9987" width="17.7109375" bestFit="1" customWidth="1"/>
    <col min="9988" max="9988" width="11.7109375" bestFit="1" customWidth="1"/>
    <col min="9989" max="9989" width="13.5703125" bestFit="1" customWidth="1"/>
    <col min="9990" max="9990" width="11.5703125" bestFit="1" customWidth="1"/>
    <col min="10242" max="10242" width="51.140625" customWidth="1"/>
    <col min="10243" max="10243" width="17.7109375" bestFit="1" customWidth="1"/>
    <col min="10244" max="10244" width="11.7109375" bestFit="1" customWidth="1"/>
    <col min="10245" max="10245" width="13.5703125" bestFit="1" customWidth="1"/>
    <col min="10246" max="10246" width="11.5703125" bestFit="1" customWidth="1"/>
    <col min="10498" max="10498" width="51.140625" customWidth="1"/>
    <col min="10499" max="10499" width="17.7109375" bestFit="1" customWidth="1"/>
    <col min="10500" max="10500" width="11.7109375" bestFit="1" customWidth="1"/>
    <col min="10501" max="10501" width="13.5703125" bestFit="1" customWidth="1"/>
    <col min="10502" max="10502" width="11.5703125" bestFit="1" customWidth="1"/>
    <col min="10754" max="10754" width="51.140625" customWidth="1"/>
    <col min="10755" max="10755" width="17.7109375" bestFit="1" customWidth="1"/>
    <col min="10756" max="10756" width="11.7109375" bestFit="1" customWidth="1"/>
    <col min="10757" max="10757" width="13.5703125" bestFit="1" customWidth="1"/>
    <col min="10758" max="10758" width="11.5703125" bestFit="1" customWidth="1"/>
    <col min="11010" max="11010" width="51.140625" customWidth="1"/>
    <col min="11011" max="11011" width="17.7109375" bestFit="1" customWidth="1"/>
    <col min="11012" max="11012" width="11.7109375" bestFit="1" customWidth="1"/>
    <col min="11013" max="11013" width="13.5703125" bestFit="1" customWidth="1"/>
    <col min="11014" max="11014" width="11.5703125" bestFit="1" customWidth="1"/>
    <col min="11266" max="11266" width="51.140625" customWidth="1"/>
    <col min="11267" max="11267" width="17.7109375" bestFit="1" customWidth="1"/>
    <col min="11268" max="11268" width="11.7109375" bestFit="1" customWidth="1"/>
    <col min="11269" max="11269" width="13.5703125" bestFit="1" customWidth="1"/>
    <col min="11270" max="11270" width="11.5703125" bestFit="1" customWidth="1"/>
    <col min="11522" max="11522" width="51.140625" customWidth="1"/>
    <col min="11523" max="11523" width="17.7109375" bestFit="1" customWidth="1"/>
    <col min="11524" max="11524" width="11.7109375" bestFit="1" customWidth="1"/>
    <col min="11525" max="11525" width="13.5703125" bestFit="1" customWidth="1"/>
    <col min="11526" max="11526" width="11.5703125" bestFit="1" customWidth="1"/>
    <col min="11778" max="11778" width="51.140625" customWidth="1"/>
    <col min="11779" max="11779" width="17.7109375" bestFit="1" customWidth="1"/>
    <col min="11780" max="11780" width="11.7109375" bestFit="1" customWidth="1"/>
    <col min="11781" max="11781" width="13.5703125" bestFit="1" customWidth="1"/>
    <col min="11782" max="11782" width="11.5703125" bestFit="1" customWidth="1"/>
    <col min="12034" max="12034" width="51.140625" customWidth="1"/>
    <col min="12035" max="12035" width="17.7109375" bestFit="1" customWidth="1"/>
    <col min="12036" max="12036" width="11.7109375" bestFit="1" customWidth="1"/>
    <col min="12037" max="12037" width="13.5703125" bestFit="1" customWidth="1"/>
    <col min="12038" max="12038" width="11.5703125" bestFit="1" customWidth="1"/>
    <col min="12290" max="12290" width="51.140625" customWidth="1"/>
    <col min="12291" max="12291" width="17.7109375" bestFit="1" customWidth="1"/>
    <col min="12292" max="12292" width="11.7109375" bestFit="1" customWidth="1"/>
    <col min="12293" max="12293" width="13.5703125" bestFit="1" customWidth="1"/>
    <col min="12294" max="12294" width="11.5703125" bestFit="1" customWidth="1"/>
    <col min="12546" max="12546" width="51.140625" customWidth="1"/>
    <col min="12547" max="12547" width="17.7109375" bestFit="1" customWidth="1"/>
    <col min="12548" max="12548" width="11.7109375" bestFit="1" customWidth="1"/>
    <col min="12549" max="12549" width="13.5703125" bestFit="1" customWidth="1"/>
    <col min="12550" max="12550" width="11.5703125" bestFit="1" customWidth="1"/>
    <col min="12802" max="12802" width="51.140625" customWidth="1"/>
    <col min="12803" max="12803" width="17.7109375" bestFit="1" customWidth="1"/>
    <col min="12804" max="12804" width="11.7109375" bestFit="1" customWidth="1"/>
    <col min="12805" max="12805" width="13.5703125" bestFit="1" customWidth="1"/>
    <col min="12806" max="12806" width="11.5703125" bestFit="1" customWidth="1"/>
    <col min="13058" max="13058" width="51.140625" customWidth="1"/>
    <col min="13059" max="13059" width="17.7109375" bestFit="1" customWidth="1"/>
    <col min="13060" max="13060" width="11.7109375" bestFit="1" customWidth="1"/>
    <col min="13061" max="13061" width="13.5703125" bestFit="1" customWidth="1"/>
    <col min="13062" max="13062" width="11.5703125" bestFit="1" customWidth="1"/>
    <col min="13314" max="13314" width="51.140625" customWidth="1"/>
    <col min="13315" max="13315" width="17.7109375" bestFit="1" customWidth="1"/>
    <col min="13316" max="13316" width="11.7109375" bestFit="1" customWidth="1"/>
    <col min="13317" max="13317" width="13.5703125" bestFit="1" customWidth="1"/>
    <col min="13318" max="13318" width="11.5703125" bestFit="1" customWidth="1"/>
    <col min="13570" max="13570" width="51.140625" customWidth="1"/>
    <col min="13571" max="13571" width="17.7109375" bestFit="1" customWidth="1"/>
    <col min="13572" max="13572" width="11.7109375" bestFit="1" customWidth="1"/>
    <col min="13573" max="13573" width="13.5703125" bestFit="1" customWidth="1"/>
    <col min="13574" max="13574" width="11.5703125" bestFit="1" customWidth="1"/>
    <col min="13826" max="13826" width="51.140625" customWidth="1"/>
    <col min="13827" max="13827" width="17.7109375" bestFit="1" customWidth="1"/>
    <col min="13828" max="13828" width="11.7109375" bestFit="1" customWidth="1"/>
    <col min="13829" max="13829" width="13.5703125" bestFit="1" customWidth="1"/>
    <col min="13830" max="13830" width="11.5703125" bestFit="1" customWidth="1"/>
    <col min="14082" max="14082" width="51.140625" customWidth="1"/>
    <col min="14083" max="14083" width="17.7109375" bestFit="1" customWidth="1"/>
    <col min="14084" max="14084" width="11.7109375" bestFit="1" customWidth="1"/>
    <col min="14085" max="14085" width="13.5703125" bestFit="1" customWidth="1"/>
    <col min="14086" max="14086" width="11.5703125" bestFit="1" customWidth="1"/>
    <col min="14338" max="14338" width="51.140625" customWidth="1"/>
    <col min="14339" max="14339" width="17.7109375" bestFit="1" customWidth="1"/>
    <col min="14340" max="14340" width="11.7109375" bestFit="1" customWidth="1"/>
    <col min="14341" max="14341" width="13.5703125" bestFit="1" customWidth="1"/>
    <col min="14342" max="14342" width="11.5703125" bestFit="1" customWidth="1"/>
    <col min="14594" max="14594" width="51.140625" customWidth="1"/>
    <col min="14595" max="14595" width="17.7109375" bestFit="1" customWidth="1"/>
    <col min="14596" max="14596" width="11.7109375" bestFit="1" customWidth="1"/>
    <col min="14597" max="14597" width="13.5703125" bestFit="1" customWidth="1"/>
    <col min="14598" max="14598" width="11.5703125" bestFit="1" customWidth="1"/>
    <col min="14850" max="14850" width="51.140625" customWidth="1"/>
    <col min="14851" max="14851" width="17.7109375" bestFit="1" customWidth="1"/>
    <col min="14852" max="14852" width="11.7109375" bestFit="1" customWidth="1"/>
    <col min="14853" max="14853" width="13.5703125" bestFit="1" customWidth="1"/>
    <col min="14854" max="14854" width="11.5703125" bestFit="1" customWidth="1"/>
    <col min="15106" max="15106" width="51.140625" customWidth="1"/>
    <col min="15107" max="15107" width="17.7109375" bestFit="1" customWidth="1"/>
    <col min="15108" max="15108" width="11.7109375" bestFit="1" customWidth="1"/>
    <col min="15109" max="15109" width="13.5703125" bestFit="1" customWidth="1"/>
    <col min="15110" max="15110" width="11.5703125" bestFit="1" customWidth="1"/>
    <col min="15362" max="15362" width="51.140625" customWidth="1"/>
    <col min="15363" max="15363" width="17.7109375" bestFit="1" customWidth="1"/>
    <col min="15364" max="15364" width="11.7109375" bestFit="1" customWidth="1"/>
    <col min="15365" max="15365" width="13.5703125" bestFit="1" customWidth="1"/>
    <col min="15366" max="15366" width="11.5703125" bestFit="1" customWidth="1"/>
    <col min="15618" max="15618" width="51.140625" customWidth="1"/>
    <col min="15619" max="15619" width="17.7109375" bestFit="1" customWidth="1"/>
    <col min="15620" max="15620" width="11.7109375" bestFit="1" customWidth="1"/>
    <col min="15621" max="15621" width="13.5703125" bestFit="1" customWidth="1"/>
    <col min="15622" max="15622" width="11.5703125" bestFit="1" customWidth="1"/>
    <col min="15874" max="15874" width="51.140625" customWidth="1"/>
    <col min="15875" max="15875" width="17.7109375" bestFit="1" customWidth="1"/>
    <col min="15876" max="15876" width="11.7109375" bestFit="1" customWidth="1"/>
    <col min="15877" max="15877" width="13.5703125" bestFit="1" customWidth="1"/>
    <col min="15878" max="15878" width="11.5703125" bestFit="1" customWidth="1"/>
    <col min="16130" max="16130" width="51.140625" customWidth="1"/>
    <col min="16131" max="16131" width="17.7109375" bestFit="1" customWidth="1"/>
    <col min="16132" max="16132" width="11.7109375" bestFit="1" customWidth="1"/>
    <col min="16133" max="16133" width="13.5703125" bestFit="1" customWidth="1"/>
    <col min="16134" max="16134" width="11.5703125" bestFit="1" customWidth="1"/>
  </cols>
  <sheetData>
    <row r="2" spans="2:3" ht="19.5" x14ac:dyDescent="0.3">
      <c r="B2" s="143" t="s">
        <v>20</v>
      </c>
      <c r="C2" s="143"/>
    </row>
    <row r="3" spans="2:3" x14ac:dyDescent="0.25">
      <c r="B3" s="2"/>
      <c r="C3" s="2"/>
    </row>
    <row r="4" spans="2:3" ht="15.75" thickBot="1" x14ac:dyDescent="0.3">
      <c r="B4" s="2"/>
      <c r="C4" s="2"/>
    </row>
    <row r="5" spans="2:3" ht="19.5" customHeight="1" x14ac:dyDescent="0.25">
      <c r="B5" s="147" t="s">
        <v>73</v>
      </c>
      <c r="C5" s="148"/>
    </row>
    <row r="6" spans="2:3" ht="30.75" customHeight="1" x14ac:dyDescent="0.25">
      <c r="B6" s="47" t="s">
        <v>24</v>
      </c>
      <c r="C6" s="26">
        <f>+[29]RECAUDACION!S21</f>
        <v>1476502.0799999998</v>
      </c>
    </row>
    <row r="7" spans="2:3" ht="30.75" customHeight="1" x14ac:dyDescent="0.25">
      <c r="B7" s="4" t="s">
        <v>2</v>
      </c>
      <c r="C7" s="27">
        <f>+[29]RECAUDACION!U21</f>
        <v>1094360.78</v>
      </c>
    </row>
    <row r="8" spans="2:3" ht="30.75" customHeight="1" x14ac:dyDescent="0.25">
      <c r="B8" s="4" t="s">
        <v>3</v>
      </c>
      <c r="C8" s="27">
        <f>+[29]RECAUDACION!W21</f>
        <v>253271.36000000004</v>
      </c>
    </row>
    <row r="9" spans="2:3" ht="30.75" customHeight="1" x14ac:dyDescent="0.25">
      <c r="B9" s="4" t="s">
        <v>4</v>
      </c>
      <c r="C9" s="27">
        <f>+[29]RECAUDACION!Y21</f>
        <v>5758490.2899999991</v>
      </c>
    </row>
    <row r="10" spans="2:3" ht="30.75" customHeight="1" x14ac:dyDescent="0.25">
      <c r="B10" s="4" t="s">
        <v>5</v>
      </c>
      <c r="C10" s="27">
        <f>+[29]RECAUDACION!AA23</f>
        <v>426803.02</v>
      </c>
    </row>
    <row r="11" spans="2:3" ht="30.75" customHeight="1" x14ac:dyDescent="0.25">
      <c r="B11" s="4" t="s">
        <v>6</v>
      </c>
      <c r="C11" s="27">
        <f>+[29]RECAUDACION!AC23</f>
        <v>155768.81</v>
      </c>
    </row>
    <row r="12" spans="2:3" ht="30.75" customHeight="1" x14ac:dyDescent="0.25">
      <c r="B12" s="4" t="s">
        <v>7</v>
      </c>
      <c r="C12" s="27">
        <f>+[29]RECAUDACION!AE23</f>
        <v>171507.25999999998</v>
      </c>
    </row>
    <row r="13" spans="2:3" ht="30.75" customHeight="1" x14ac:dyDescent="0.25">
      <c r="B13" s="10" t="s">
        <v>8</v>
      </c>
      <c r="C13" s="60">
        <f>[29]RECAUDACION!AG23</f>
        <v>503735.87</v>
      </c>
    </row>
    <row r="14" spans="2:3" ht="26.25" customHeight="1" thickBot="1" x14ac:dyDescent="0.3">
      <c r="B14" s="14"/>
      <c r="C14" s="30"/>
    </row>
    <row r="15" spans="2:3" ht="29.25" customHeight="1" thickBot="1" x14ac:dyDescent="0.3">
      <c r="B15" s="16" t="s">
        <v>9</v>
      </c>
      <c r="C15" s="169">
        <f>+C13</f>
        <v>503735.87</v>
      </c>
    </row>
    <row r="16" spans="2:3" ht="20.25" customHeight="1" thickBot="1" x14ac:dyDescent="0.3">
      <c r="B16" s="209"/>
      <c r="C16" s="210"/>
    </row>
    <row r="17" spans="2:5" ht="30.75" customHeight="1" thickBot="1" x14ac:dyDescent="0.3">
      <c r="B17" s="141" t="s">
        <v>10</v>
      </c>
      <c r="C17" s="142"/>
    </row>
    <row r="18" spans="2:5" ht="20.25" customHeight="1" x14ac:dyDescent="0.25">
      <c r="B18" s="18" t="s">
        <v>13</v>
      </c>
      <c r="C18" s="170">
        <f>+C11-C10</f>
        <v>-271034.21000000002</v>
      </c>
    </row>
    <row r="19" spans="2:5" ht="20.25" customHeight="1" x14ac:dyDescent="0.25">
      <c r="B19" s="18" t="s">
        <v>14</v>
      </c>
      <c r="C19" s="171">
        <f>+C12-C11</f>
        <v>15738.449999999983</v>
      </c>
    </row>
    <row r="20" spans="2:5" ht="18" customHeight="1" x14ac:dyDescent="0.25">
      <c r="B20" s="18" t="s">
        <v>15</v>
      </c>
      <c r="C20" s="172">
        <f>+C13-C12</f>
        <v>332228.61</v>
      </c>
    </row>
    <row r="21" spans="2:5" ht="18.75" customHeight="1" x14ac:dyDescent="0.25">
      <c r="B21" s="21" t="s">
        <v>16</v>
      </c>
      <c r="C21" s="37">
        <f>+(C18+C19+C20)/3</f>
        <v>25644.283333333315</v>
      </c>
    </row>
    <row r="22" spans="2:5" ht="17.25" customHeight="1" x14ac:dyDescent="0.25">
      <c r="B22" s="18" t="s">
        <v>17</v>
      </c>
      <c r="C22" s="172">
        <f>+C13</f>
        <v>503735.87</v>
      </c>
    </row>
    <row r="23" spans="2:5" ht="24" customHeight="1" thickBot="1" x14ac:dyDescent="0.3">
      <c r="B23" s="18" t="s">
        <v>18</v>
      </c>
      <c r="C23" s="206">
        <f>+C21+C22</f>
        <v>529380.15333333332</v>
      </c>
    </row>
    <row r="24" spans="2:5" ht="30.75" customHeight="1" thickBot="1" x14ac:dyDescent="0.3">
      <c r="B24" s="24" t="s">
        <v>19</v>
      </c>
      <c r="C24" s="24">
        <v>300000</v>
      </c>
      <c r="D24" s="211"/>
      <c r="E24" s="67"/>
    </row>
    <row r="25" spans="2:5" x14ac:dyDescent="0.25">
      <c r="C25" s="173" t="s">
        <v>74</v>
      </c>
    </row>
    <row r="26" spans="2:5" x14ac:dyDescent="0.25">
      <c r="B26" s="2"/>
      <c r="C26" s="2"/>
    </row>
    <row r="27" spans="2:5" x14ac:dyDescent="0.25">
      <c r="B27" s="2"/>
      <c r="C27" s="2"/>
    </row>
    <row r="28" spans="2:5" x14ac:dyDescent="0.25">
      <c r="B28" s="2"/>
      <c r="C28" s="2"/>
    </row>
    <row r="29" spans="2:5" x14ac:dyDescent="0.25">
      <c r="B29" s="2"/>
      <c r="C29" s="2"/>
    </row>
    <row r="30" spans="2:5" x14ac:dyDescent="0.25">
      <c r="B30" s="2"/>
      <c r="C30" s="2"/>
    </row>
    <row r="31" spans="2:5" x14ac:dyDescent="0.25">
      <c r="B31" s="2"/>
      <c r="C31" s="2"/>
    </row>
    <row r="32" spans="2:5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</row>
    <row r="67" spans="2:3" x14ac:dyDescent="0.25">
      <c r="B67" s="2"/>
    </row>
    <row r="68" spans="2:3" x14ac:dyDescent="0.25">
      <c r="B68" s="2"/>
    </row>
    <row r="69" spans="2:3" x14ac:dyDescent="0.25">
      <c r="B69" s="2"/>
    </row>
    <row r="70" spans="2:3" x14ac:dyDescent="0.25">
      <c r="B70" s="2"/>
    </row>
    <row r="71" spans="2:3" x14ac:dyDescent="0.25">
      <c r="B71" s="2"/>
    </row>
    <row r="72" spans="2:3" x14ac:dyDescent="0.25">
      <c r="B72" s="2"/>
    </row>
    <row r="73" spans="2:3" x14ac:dyDescent="0.25">
      <c r="B73" s="2"/>
    </row>
    <row r="74" spans="2:3" x14ac:dyDescent="0.25">
      <c r="B74" s="2"/>
    </row>
    <row r="75" spans="2:3" x14ac:dyDescent="0.25">
      <c r="B75" s="2"/>
    </row>
    <row r="76" spans="2:3" x14ac:dyDescent="0.25">
      <c r="B76" s="2"/>
    </row>
    <row r="77" spans="2:3" x14ac:dyDescent="0.25">
      <c r="B77" s="2"/>
    </row>
    <row r="78" spans="2:3" x14ac:dyDescent="0.25">
      <c r="B78" s="2"/>
    </row>
    <row r="79" spans="2:3" x14ac:dyDescent="0.25">
      <c r="B79" s="2"/>
    </row>
    <row r="80" spans="2:3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</sheetData>
  <mergeCells count="3">
    <mergeCell ref="B2:C2"/>
    <mergeCell ref="B5:C5"/>
    <mergeCell ref="B17:C1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99"/>
  <sheetViews>
    <sheetView workbookViewId="0">
      <selection activeCell="B5" sqref="B5:C5"/>
    </sheetView>
  </sheetViews>
  <sheetFormatPr baseColWidth="10" defaultRowHeight="15" x14ac:dyDescent="0.25"/>
  <cols>
    <col min="1" max="1" width="11.42578125" style="2"/>
    <col min="2" max="2" width="51.140625" customWidth="1"/>
    <col min="3" max="3" width="23.140625" bestFit="1" customWidth="1"/>
    <col min="4" max="4" width="11.7109375" style="2" bestFit="1" customWidth="1"/>
    <col min="5" max="6" width="11.5703125" style="2" bestFit="1" customWidth="1"/>
    <col min="7" max="45" width="11.42578125" style="2"/>
    <col min="258" max="258" width="51.140625" customWidth="1"/>
    <col min="259" max="259" width="23.140625" bestFit="1" customWidth="1"/>
    <col min="260" max="260" width="11.7109375" bestFit="1" customWidth="1"/>
    <col min="261" max="262" width="11.5703125" bestFit="1" customWidth="1"/>
    <col min="514" max="514" width="51.140625" customWidth="1"/>
    <col min="515" max="515" width="23.140625" bestFit="1" customWidth="1"/>
    <col min="516" max="516" width="11.7109375" bestFit="1" customWidth="1"/>
    <col min="517" max="518" width="11.5703125" bestFit="1" customWidth="1"/>
    <col min="770" max="770" width="51.140625" customWidth="1"/>
    <col min="771" max="771" width="23.140625" bestFit="1" customWidth="1"/>
    <col min="772" max="772" width="11.7109375" bestFit="1" customWidth="1"/>
    <col min="773" max="774" width="11.5703125" bestFit="1" customWidth="1"/>
    <col min="1026" max="1026" width="51.140625" customWidth="1"/>
    <col min="1027" max="1027" width="23.140625" bestFit="1" customWidth="1"/>
    <col min="1028" max="1028" width="11.7109375" bestFit="1" customWidth="1"/>
    <col min="1029" max="1030" width="11.5703125" bestFit="1" customWidth="1"/>
    <col min="1282" max="1282" width="51.140625" customWidth="1"/>
    <col min="1283" max="1283" width="23.140625" bestFit="1" customWidth="1"/>
    <col min="1284" max="1284" width="11.7109375" bestFit="1" customWidth="1"/>
    <col min="1285" max="1286" width="11.5703125" bestFit="1" customWidth="1"/>
    <col min="1538" max="1538" width="51.140625" customWidth="1"/>
    <col min="1539" max="1539" width="23.140625" bestFit="1" customWidth="1"/>
    <col min="1540" max="1540" width="11.7109375" bestFit="1" customWidth="1"/>
    <col min="1541" max="1542" width="11.5703125" bestFit="1" customWidth="1"/>
    <col min="1794" max="1794" width="51.140625" customWidth="1"/>
    <col min="1795" max="1795" width="23.140625" bestFit="1" customWidth="1"/>
    <col min="1796" max="1796" width="11.7109375" bestFit="1" customWidth="1"/>
    <col min="1797" max="1798" width="11.5703125" bestFit="1" customWidth="1"/>
    <col min="2050" max="2050" width="51.140625" customWidth="1"/>
    <col min="2051" max="2051" width="23.140625" bestFit="1" customWidth="1"/>
    <col min="2052" max="2052" width="11.7109375" bestFit="1" customWidth="1"/>
    <col min="2053" max="2054" width="11.5703125" bestFit="1" customWidth="1"/>
    <col min="2306" max="2306" width="51.140625" customWidth="1"/>
    <col min="2307" max="2307" width="23.140625" bestFit="1" customWidth="1"/>
    <col min="2308" max="2308" width="11.7109375" bestFit="1" customWidth="1"/>
    <col min="2309" max="2310" width="11.5703125" bestFit="1" customWidth="1"/>
    <col min="2562" max="2562" width="51.140625" customWidth="1"/>
    <col min="2563" max="2563" width="23.140625" bestFit="1" customWidth="1"/>
    <col min="2564" max="2564" width="11.7109375" bestFit="1" customWidth="1"/>
    <col min="2565" max="2566" width="11.5703125" bestFit="1" customWidth="1"/>
    <col min="2818" max="2818" width="51.140625" customWidth="1"/>
    <col min="2819" max="2819" width="23.140625" bestFit="1" customWidth="1"/>
    <col min="2820" max="2820" width="11.7109375" bestFit="1" customWidth="1"/>
    <col min="2821" max="2822" width="11.5703125" bestFit="1" customWidth="1"/>
    <col min="3074" max="3074" width="51.140625" customWidth="1"/>
    <col min="3075" max="3075" width="23.140625" bestFit="1" customWidth="1"/>
    <col min="3076" max="3076" width="11.7109375" bestFit="1" customWidth="1"/>
    <col min="3077" max="3078" width="11.5703125" bestFit="1" customWidth="1"/>
    <col min="3330" max="3330" width="51.140625" customWidth="1"/>
    <col min="3331" max="3331" width="23.140625" bestFit="1" customWidth="1"/>
    <col min="3332" max="3332" width="11.7109375" bestFit="1" customWidth="1"/>
    <col min="3333" max="3334" width="11.5703125" bestFit="1" customWidth="1"/>
    <col min="3586" max="3586" width="51.140625" customWidth="1"/>
    <col min="3587" max="3587" width="23.140625" bestFit="1" customWidth="1"/>
    <col min="3588" max="3588" width="11.7109375" bestFit="1" customWidth="1"/>
    <col min="3589" max="3590" width="11.5703125" bestFit="1" customWidth="1"/>
    <col min="3842" max="3842" width="51.140625" customWidth="1"/>
    <col min="3843" max="3843" width="23.140625" bestFit="1" customWidth="1"/>
    <col min="3844" max="3844" width="11.7109375" bestFit="1" customWidth="1"/>
    <col min="3845" max="3846" width="11.5703125" bestFit="1" customWidth="1"/>
    <col min="4098" max="4098" width="51.140625" customWidth="1"/>
    <col min="4099" max="4099" width="23.140625" bestFit="1" customWidth="1"/>
    <col min="4100" max="4100" width="11.7109375" bestFit="1" customWidth="1"/>
    <col min="4101" max="4102" width="11.5703125" bestFit="1" customWidth="1"/>
    <col min="4354" max="4354" width="51.140625" customWidth="1"/>
    <col min="4355" max="4355" width="23.140625" bestFit="1" customWidth="1"/>
    <col min="4356" max="4356" width="11.7109375" bestFit="1" customWidth="1"/>
    <col min="4357" max="4358" width="11.5703125" bestFit="1" customWidth="1"/>
    <col min="4610" max="4610" width="51.140625" customWidth="1"/>
    <col min="4611" max="4611" width="23.140625" bestFit="1" customWidth="1"/>
    <col min="4612" max="4612" width="11.7109375" bestFit="1" customWidth="1"/>
    <col min="4613" max="4614" width="11.5703125" bestFit="1" customWidth="1"/>
    <col min="4866" max="4866" width="51.140625" customWidth="1"/>
    <col min="4867" max="4867" width="23.140625" bestFit="1" customWidth="1"/>
    <col min="4868" max="4868" width="11.7109375" bestFit="1" customWidth="1"/>
    <col min="4869" max="4870" width="11.5703125" bestFit="1" customWidth="1"/>
    <col min="5122" max="5122" width="51.140625" customWidth="1"/>
    <col min="5123" max="5123" width="23.140625" bestFit="1" customWidth="1"/>
    <col min="5124" max="5124" width="11.7109375" bestFit="1" customWidth="1"/>
    <col min="5125" max="5126" width="11.5703125" bestFit="1" customWidth="1"/>
    <col min="5378" max="5378" width="51.140625" customWidth="1"/>
    <col min="5379" max="5379" width="23.140625" bestFit="1" customWidth="1"/>
    <col min="5380" max="5380" width="11.7109375" bestFit="1" customWidth="1"/>
    <col min="5381" max="5382" width="11.5703125" bestFit="1" customWidth="1"/>
    <col min="5634" max="5634" width="51.140625" customWidth="1"/>
    <col min="5635" max="5635" width="23.140625" bestFit="1" customWidth="1"/>
    <col min="5636" max="5636" width="11.7109375" bestFit="1" customWidth="1"/>
    <col min="5637" max="5638" width="11.5703125" bestFit="1" customWidth="1"/>
    <col min="5890" max="5890" width="51.140625" customWidth="1"/>
    <col min="5891" max="5891" width="23.140625" bestFit="1" customWidth="1"/>
    <col min="5892" max="5892" width="11.7109375" bestFit="1" customWidth="1"/>
    <col min="5893" max="5894" width="11.5703125" bestFit="1" customWidth="1"/>
    <col min="6146" max="6146" width="51.140625" customWidth="1"/>
    <col min="6147" max="6147" width="23.140625" bestFit="1" customWidth="1"/>
    <col min="6148" max="6148" width="11.7109375" bestFit="1" customWidth="1"/>
    <col min="6149" max="6150" width="11.5703125" bestFit="1" customWidth="1"/>
    <col min="6402" max="6402" width="51.140625" customWidth="1"/>
    <col min="6403" max="6403" width="23.140625" bestFit="1" customWidth="1"/>
    <col min="6404" max="6404" width="11.7109375" bestFit="1" customWidth="1"/>
    <col min="6405" max="6406" width="11.5703125" bestFit="1" customWidth="1"/>
    <col min="6658" max="6658" width="51.140625" customWidth="1"/>
    <col min="6659" max="6659" width="23.140625" bestFit="1" customWidth="1"/>
    <col min="6660" max="6660" width="11.7109375" bestFit="1" customWidth="1"/>
    <col min="6661" max="6662" width="11.5703125" bestFit="1" customWidth="1"/>
    <col min="6914" max="6914" width="51.140625" customWidth="1"/>
    <col min="6915" max="6915" width="23.140625" bestFit="1" customWidth="1"/>
    <col min="6916" max="6916" width="11.7109375" bestFit="1" customWidth="1"/>
    <col min="6917" max="6918" width="11.5703125" bestFit="1" customWidth="1"/>
    <col min="7170" max="7170" width="51.140625" customWidth="1"/>
    <col min="7171" max="7171" width="23.140625" bestFit="1" customWidth="1"/>
    <col min="7172" max="7172" width="11.7109375" bestFit="1" customWidth="1"/>
    <col min="7173" max="7174" width="11.5703125" bestFit="1" customWidth="1"/>
    <col min="7426" max="7426" width="51.140625" customWidth="1"/>
    <col min="7427" max="7427" width="23.140625" bestFit="1" customWidth="1"/>
    <col min="7428" max="7428" width="11.7109375" bestFit="1" customWidth="1"/>
    <col min="7429" max="7430" width="11.5703125" bestFit="1" customWidth="1"/>
    <col min="7682" max="7682" width="51.140625" customWidth="1"/>
    <col min="7683" max="7683" width="23.140625" bestFit="1" customWidth="1"/>
    <col min="7684" max="7684" width="11.7109375" bestFit="1" customWidth="1"/>
    <col min="7685" max="7686" width="11.5703125" bestFit="1" customWidth="1"/>
    <col min="7938" max="7938" width="51.140625" customWidth="1"/>
    <col min="7939" max="7939" width="23.140625" bestFit="1" customWidth="1"/>
    <col min="7940" max="7940" width="11.7109375" bestFit="1" customWidth="1"/>
    <col min="7941" max="7942" width="11.5703125" bestFit="1" customWidth="1"/>
    <col min="8194" max="8194" width="51.140625" customWidth="1"/>
    <col min="8195" max="8195" width="23.140625" bestFit="1" customWidth="1"/>
    <col min="8196" max="8196" width="11.7109375" bestFit="1" customWidth="1"/>
    <col min="8197" max="8198" width="11.5703125" bestFit="1" customWidth="1"/>
    <col min="8450" max="8450" width="51.140625" customWidth="1"/>
    <col min="8451" max="8451" width="23.140625" bestFit="1" customWidth="1"/>
    <col min="8452" max="8452" width="11.7109375" bestFit="1" customWidth="1"/>
    <col min="8453" max="8454" width="11.5703125" bestFit="1" customWidth="1"/>
    <col min="8706" max="8706" width="51.140625" customWidth="1"/>
    <col min="8707" max="8707" width="23.140625" bestFit="1" customWidth="1"/>
    <col min="8708" max="8708" width="11.7109375" bestFit="1" customWidth="1"/>
    <col min="8709" max="8710" width="11.5703125" bestFit="1" customWidth="1"/>
    <col min="8962" max="8962" width="51.140625" customWidth="1"/>
    <col min="8963" max="8963" width="23.140625" bestFit="1" customWidth="1"/>
    <col min="8964" max="8964" width="11.7109375" bestFit="1" customWidth="1"/>
    <col min="8965" max="8966" width="11.5703125" bestFit="1" customWidth="1"/>
    <col min="9218" max="9218" width="51.140625" customWidth="1"/>
    <col min="9219" max="9219" width="23.140625" bestFit="1" customWidth="1"/>
    <col min="9220" max="9220" width="11.7109375" bestFit="1" customWidth="1"/>
    <col min="9221" max="9222" width="11.5703125" bestFit="1" customWidth="1"/>
    <col min="9474" max="9474" width="51.140625" customWidth="1"/>
    <col min="9475" max="9475" width="23.140625" bestFit="1" customWidth="1"/>
    <col min="9476" max="9476" width="11.7109375" bestFit="1" customWidth="1"/>
    <col min="9477" max="9478" width="11.5703125" bestFit="1" customWidth="1"/>
    <col min="9730" max="9730" width="51.140625" customWidth="1"/>
    <col min="9731" max="9731" width="23.140625" bestFit="1" customWidth="1"/>
    <col min="9732" max="9732" width="11.7109375" bestFit="1" customWidth="1"/>
    <col min="9733" max="9734" width="11.5703125" bestFit="1" customWidth="1"/>
    <col min="9986" max="9986" width="51.140625" customWidth="1"/>
    <col min="9987" max="9987" width="23.140625" bestFit="1" customWidth="1"/>
    <col min="9988" max="9988" width="11.7109375" bestFit="1" customWidth="1"/>
    <col min="9989" max="9990" width="11.5703125" bestFit="1" customWidth="1"/>
    <col min="10242" max="10242" width="51.140625" customWidth="1"/>
    <col min="10243" max="10243" width="23.140625" bestFit="1" customWidth="1"/>
    <col min="10244" max="10244" width="11.7109375" bestFit="1" customWidth="1"/>
    <col min="10245" max="10246" width="11.5703125" bestFit="1" customWidth="1"/>
    <col min="10498" max="10498" width="51.140625" customWidth="1"/>
    <col min="10499" max="10499" width="23.140625" bestFit="1" customWidth="1"/>
    <col min="10500" max="10500" width="11.7109375" bestFit="1" customWidth="1"/>
    <col min="10501" max="10502" width="11.5703125" bestFit="1" customWidth="1"/>
    <col min="10754" max="10754" width="51.140625" customWidth="1"/>
    <col min="10755" max="10755" width="23.140625" bestFit="1" customWidth="1"/>
    <col min="10756" max="10756" width="11.7109375" bestFit="1" customWidth="1"/>
    <col min="10757" max="10758" width="11.5703125" bestFit="1" customWidth="1"/>
    <col min="11010" max="11010" width="51.140625" customWidth="1"/>
    <col min="11011" max="11011" width="23.140625" bestFit="1" customWidth="1"/>
    <col min="11012" max="11012" width="11.7109375" bestFit="1" customWidth="1"/>
    <col min="11013" max="11014" width="11.5703125" bestFit="1" customWidth="1"/>
    <col min="11266" max="11266" width="51.140625" customWidth="1"/>
    <col min="11267" max="11267" width="23.140625" bestFit="1" customWidth="1"/>
    <col min="11268" max="11268" width="11.7109375" bestFit="1" customWidth="1"/>
    <col min="11269" max="11270" width="11.5703125" bestFit="1" customWidth="1"/>
    <col min="11522" max="11522" width="51.140625" customWidth="1"/>
    <col min="11523" max="11523" width="23.140625" bestFit="1" customWidth="1"/>
    <col min="11524" max="11524" width="11.7109375" bestFit="1" customWidth="1"/>
    <col min="11525" max="11526" width="11.5703125" bestFit="1" customWidth="1"/>
    <col min="11778" max="11778" width="51.140625" customWidth="1"/>
    <col min="11779" max="11779" width="23.140625" bestFit="1" customWidth="1"/>
    <col min="11780" max="11780" width="11.7109375" bestFit="1" customWidth="1"/>
    <col min="11781" max="11782" width="11.5703125" bestFit="1" customWidth="1"/>
    <col min="12034" max="12034" width="51.140625" customWidth="1"/>
    <col min="12035" max="12035" width="23.140625" bestFit="1" customWidth="1"/>
    <col min="12036" max="12036" width="11.7109375" bestFit="1" customWidth="1"/>
    <col min="12037" max="12038" width="11.5703125" bestFit="1" customWidth="1"/>
    <col min="12290" max="12290" width="51.140625" customWidth="1"/>
    <col min="12291" max="12291" width="23.140625" bestFit="1" customWidth="1"/>
    <col min="12292" max="12292" width="11.7109375" bestFit="1" customWidth="1"/>
    <col min="12293" max="12294" width="11.5703125" bestFit="1" customWidth="1"/>
    <col min="12546" max="12546" width="51.140625" customWidth="1"/>
    <col min="12547" max="12547" width="23.140625" bestFit="1" customWidth="1"/>
    <col min="12548" max="12548" width="11.7109375" bestFit="1" customWidth="1"/>
    <col min="12549" max="12550" width="11.5703125" bestFit="1" customWidth="1"/>
    <col min="12802" max="12802" width="51.140625" customWidth="1"/>
    <col min="12803" max="12803" width="23.140625" bestFit="1" customWidth="1"/>
    <col min="12804" max="12804" width="11.7109375" bestFit="1" customWidth="1"/>
    <col min="12805" max="12806" width="11.5703125" bestFit="1" customWidth="1"/>
    <col min="13058" max="13058" width="51.140625" customWidth="1"/>
    <col min="13059" max="13059" width="23.140625" bestFit="1" customWidth="1"/>
    <col min="13060" max="13060" width="11.7109375" bestFit="1" customWidth="1"/>
    <col min="13061" max="13062" width="11.5703125" bestFit="1" customWidth="1"/>
    <col min="13314" max="13314" width="51.140625" customWidth="1"/>
    <col min="13315" max="13315" width="23.140625" bestFit="1" customWidth="1"/>
    <col min="13316" max="13316" width="11.7109375" bestFit="1" customWidth="1"/>
    <col min="13317" max="13318" width="11.5703125" bestFit="1" customWidth="1"/>
    <col min="13570" max="13570" width="51.140625" customWidth="1"/>
    <col min="13571" max="13571" width="23.140625" bestFit="1" customWidth="1"/>
    <col min="13572" max="13572" width="11.7109375" bestFit="1" customWidth="1"/>
    <col min="13573" max="13574" width="11.5703125" bestFit="1" customWidth="1"/>
    <col min="13826" max="13826" width="51.140625" customWidth="1"/>
    <col min="13827" max="13827" width="23.140625" bestFit="1" customWidth="1"/>
    <col min="13828" max="13828" width="11.7109375" bestFit="1" customWidth="1"/>
    <col min="13829" max="13830" width="11.5703125" bestFit="1" customWidth="1"/>
    <col min="14082" max="14082" width="51.140625" customWidth="1"/>
    <col min="14083" max="14083" width="23.140625" bestFit="1" customWidth="1"/>
    <col min="14084" max="14084" width="11.7109375" bestFit="1" customWidth="1"/>
    <col min="14085" max="14086" width="11.5703125" bestFit="1" customWidth="1"/>
    <col min="14338" max="14338" width="51.140625" customWidth="1"/>
    <col min="14339" max="14339" width="23.140625" bestFit="1" customWidth="1"/>
    <col min="14340" max="14340" width="11.7109375" bestFit="1" customWidth="1"/>
    <col min="14341" max="14342" width="11.5703125" bestFit="1" customWidth="1"/>
    <col min="14594" max="14594" width="51.140625" customWidth="1"/>
    <col min="14595" max="14595" width="23.140625" bestFit="1" customWidth="1"/>
    <col min="14596" max="14596" width="11.7109375" bestFit="1" customWidth="1"/>
    <col min="14597" max="14598" width="11.5703125" bestFit="1" customWidth="1"/>
    <col min="14850" max="14850" width="51.140625" customWidth="1"/>
    <col min="14851" max="14851" width="23.140625" bestFit="1" customWidth="1"/>
    <col min="14852" max="14852" width="11.7109375" bestFit="1" customWidth="1"/>
    <col min="14853" max="14854" width="11.5703125" bestFit="1" customWidth="1"/>
    <col min="15106" max="15106" width="51.140625" customWidth="1"/>
    <col min="15107" max="15107" width="23.140625" bestFit="1" customWidth="1"/>
    <col min="15108" max="15108" width="11.7109375" bestFit="1" customWidth="1"/>
    <col min="15109" max="15110" width="11.5703125" bestFit="1" customWidth="1"/>
    <col min="15362" max="15362" width="51.140625" customWidth="1"/>
    <col min="15363" max="15363" width="23.140625" bestFit="1" customWidth="1"/>
    <col min="15364" max="15364" width="11.7109375" bestFit="1" customWidth="1"/>
    <col min="15365" max="15366" width="11.5703125" bestFit="1" customWidth="1"/>
    <col min="15618" max="15618" width="51.140625" customWidth="1"/>
    <col min="15619" max="15619" width="23.140625" bestFit="1" customWidth="1"/>
    <col min="15620" max="15620" width="11.7109375" bestFit="1" customWidth="1"/>
    <col min="15621" max="15622" width="11.5703125" bestFit="1" customWidth="1"/>
    <col min="15874" max="15874" width="51.140625" customWidth="1"/>
    <col min="15875" max="15875" width="23.140625" bestFit="1" customWidth="1"/>
    <col min="15876" max="15876" width="11.7109375" bestFit="1" customWidth="1"/>
    <col min="15877" max="15878" width="11.5703125" bestFit="1" customWidth="1"/>
    <col min="16130" max="16130" width="51.140625" customWidth="1"/>
    <col min="16131" max="16131" width="23.140625" bestFit="1" customWidth="1"/>
    <col min="16132" max="16132" width="11.7109375" bestFit="1" customWidth="1"/>
    <col min="16133" max="16134" width="11.5703125" bestFit="1" customWidth="1"/>
  </cols>
  <sheetData>
    <row r="2" spans="2:3" ht="19.5" x14ac:dyDescent="0.3">
      <c r="B2" s="143" t="s">
        <v>20</v>
      </c>
      <c r="C2" s="143"/>
    </row>
    <row r="3" spans="2:3" x14ac:dyDescent="0.25">
      <c r="B3" s="2"/>
      <c r="C3" s="2"/>
    </row>
    <row r="4" spans="2:3" ht="15.75" thickBot="1" x14ac:dyDescent="0.3">
      <c r="B4" s="2"/>
      <c r="C4" s="2"/>
    </row>
    <row r="5" spans="2:3" ht="25.5" customHeight="1" x14ac:dyDescent="0.25">
      <c r="B5" s="147" t="s">
        <v>22</v>
      </c>
      <c r="C5" s="148"/>
    </row>
    <row r="6" spans="2:3" ht="25.5" customHeight="1" x14ac:dyDescent="0.25">
      <c r="B6" s="47" t="s">
        <v>23</v>
      </c>
      <c r="C6" s="48">
        <f>+[3]recaudacion!U21</f>
        <v>703444.99000000022</v>
      </c>
    </row>
    <row r="7" spans="2:3" ht="25.5" customHeight="1" x14ac:dyDescent="0.25">
      <c r="B7" s="49" t="s">
        <v>24</v>
      </c>
      <c r="C7" s="28">
        <f>+[3]recaudacion!X21</f>
        <v>2825958.25</v>
      </c>
    </row>
    <row r="8" spans="2:3" ht="25.5" customHeight="1" x14ac:dyDescent="0.25">
      <c r="B8" s="4" t="s">
        <v>2</v>
      </c>
      <c r="C8" s="28">
        <f>+[3]recaudacion!AA21</f>
        <v>2665324.1499999994</v>
      </c>
    </row>
    <row r="9" spans="2:3" ht="27" customHeight="1" x14ac:dyDescent="0.25">
      <c r="B9" s="4" t="s">
        <v>3</v>
      </c>
      <c r="C9" s="28">
        <f>+[3]recaudacion!AD21</f>
        <v>1753758.56</v>
      </c>
    </row>
    <row r="10" spans="2:3" ht="27" customHeight="1" x14ac:dyDescent="0.25">
      <c r="B10" s="4" t="s">
        <v>4</v>
      </c>
      <c r="C10" s="28">
        <f>+[3]recaudacion!AG21</f>
        <v>1496081.2800000003</v>
      </c>
    </row>
    <row r="11" spans="2:3" ht="27" customHeight="1" x14ac:dyDescent="0.25">
      <c r="B11" s="4" t="s">
        <v>5</v>
      </c>
      <c r="C11" s="28">
        <v>1305381.29</v>
      </c>
    </row>
    <row r="12" spans="2:3" ht="27" customHeight="1" x14ac:dyDescent="0.25">
      <c r="B12" s="4" t="s">
        <v>6</v>
      </c>
      <c r="C12" s="28">
        <f>+[3]recaudacion!AM21</f>
        <v>1977387.74</v>
      </c>
    </row>
    <row r="13" spans="2:3" ht="27" customHeight="1" x14ac:dyDescent="0.25">
      <c r="B13" s="4" t="s">
        <v>7</v>
      </c>
      <c r="C13" s="28">
        <f>+[3]recaudacion!AP21</f>
        <v>3137075.2000000002</v>
      </c>
    </row>
    <row r="14" spans="2:3" ht="27" customHeight="1" x14ac:dyDescent="0.25">
      <c r="B14" s="10" t="s">
        <v>8</v>
      </c>
      <c r="C14" s="29">
        <v>3300678.67</v>
      </c>
    </row>
    <row r="15" spans="2:3" ht="21" customHeight="1" thickBot="1" x14ac:dyDescent="0.3">
      <c r="B15" s="2"/>
      <c r="C15" s="2"/>
    </row>
    <row r="16" spans="2:3" ht="21" customHeight="1" thickBot="1" x14ac:dyDescent="0.3">
      <c r="B16" s="50" t="s">
        <v>9</v>
      </c>
      <c r="C16" s="51">
        <f>+C14</f>
        <v>3300678.67</v>
      </c>
    </row>
    <row r="17" spans="1:45" ht="21" customHeight="1" thickBot="1" x14ac:dyDescent="0.3">
      <c r="B17" s="2"/>
      <c r="C17" s="2"/>
    </row>
    <row r="18" spans="1:45" s="53" customFormat="1" ht="21" customHeight="1" thickBot="1" x14ac:dyDescent="0.3">
      <c r="A18" s="52"/>
      <c r="B18" s="141" t="s">
        <v>10</v>
      </c>
      <c r="C18" s="14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1:45" s="53" customFormat="1" ht="25.5" customHeight="1" x14ac:dyDescent="0.25">
      <c r="A19" s="52"/>
      <c r="B19" s="18" t="s">
        <v>13</v>
      </c>
      <c r="C19" s="54">
        <f>+C12-C11</f>
        <v>672006.45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1:45" s="53" customFormat="1" ht="25.5" customHeight="1" x14ac:dyDescent="0.25">
      <c r="A20" s="52"/>
      <c r="B20" s="18" t="s">
        <v>14</v>
      </c>
      <c r="C20" s="54">
        <f>+C13-C12</f>
        <v>1159687.4600000002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1:45" s="53" customFormat="1" ht="25.5" customHeight="1" x14ac:dyDescent="0.25">
      <c r="A21" s="52"/>
      <c r="B21" s="18" t="s">
        <v>15</v>
      </c>
      <c r="C21" s="54">
        <f>+C14-C13</f>
        <v>163603.46999999974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1:45" s="53" customFormat="1" ht="25.5" customHeight="1" x14ac:dyDescent="0.25">
      <c r="A22" s="52"/>
      <c r="B22" s="21" t="s">
        <v>16</v>
      </c>
      <c r="C22" s="55">
        <f>+(C19+C20+C21)/3</f>
        <v>665099.12666666659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1:45" s="53" customFormat="1" ht="19.5" customHeight="1" x14ac:dyDescent="0.25">
      <c r="A23" s="52"/>
      <c r="B23" s="18" t="s">
        <v>17</v>
      </c>
      <c r="C23" s="56">
        <f>+C14</f>
        <v>3300678.67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1:45" s="53" customFormat="1" ht="25.5" customHeight="1" thickBot="1" x14ac:dyDescent="0.3">
      <c r="A24" s="52"/>
      <c r="B24" s="18" t="s">
        <v>18</v>
      </c>
      <c r="C24" s="57">
        <f>+C22+C23</f>
        <v>3965777.7966666664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1:45" s="53" customFormat="1" ht="33" customHeight="1" thickBot="1" x14ac:dyDescent="0.3">
      <c r="A25" s="52"/>
      <c r="B25" s="24" t="s">
        <v>19</v>
      </c>
      <c r="C25" s="58">
        <v>2500000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45" x14ac:dyDescent="0.25">
      <c r="B26" s="2"/>
      <c r="C26" s="2"/>
    </row>
    <row r="27" spans="1:45" x14ac:dyDescent="0.25">
      <c r="B27" s="2"/>
      <c r="C27" s="2"/>
    </row>
    <row r="28" spans="1:45" x14ac:dyDescent="0.25">
      <c r="B28" s="43"/>
      <c r="C28" s="44"/>
    </row>
    <row r="29" spans="1:45" x14ac:dyDescent="0.25">
      <c r="B29" s="45"/>
      <c r="C29" s="59"/>
    </row>
    <row r="30" spans="1:45" x14ac:dyDescent="0.25">
      <c r="B30" s="45"/>
      <c r="C30" s="46"/>
    </row>
    <row r="31" spans="1:45" x14ac:dyDescent="0.25">
      <c r="B31" s="2"/>
      <c r="C31" s="2"/>
    </row>
    <row r="32" spans="1:45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</row>
    <row r="72" spans="2:3" x14ac:dyDescent="0.25">
      <c r="B72" s="2"/>
    </row>
    <row r="73" spans="2:3" x14ac:dyDescent="0.25">
      <c r="B73" s="2"/>
    </row>
    <row r="74" spans="2:3" x14ac:dyDescent="0.25">
      <c r="B74" s="2"/>
    </row>
    <row r="75" spans="2:3" x14ac:dyDescent="0.25">
      <c r="B75" s="2"/>
    </row>
    <row r="76" spans="2:3" x14ac:dyDescent="0.25">
      <c r="B76" s="2"/>
    </row>
    <row r="77" spans="2:3" x14ac:dyDescent="0.25">
      <c r="B77" s="2"/>
    </row>
    <row r="78" spans="2:3" x14ac:dyDescent="0.25">
      <c r="B78" s="2"/>
    </row>
    <row r="79" spans="2:3" x14ac:dyDescent="0.25">
      <c r="B79" s="2"/>
    </row>
    <row r="80" spans="2:3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</sheetData>
  <mergeCells count="3">
    <mergeCell ref="B2:C2"/>
    <mergeCell ref="B5:C5"/>
    <mergeCell ref="B18:C1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97"/>
  <sheetViews>
    <sheetView workbookViewId="0">
      <selection activeCell="E18" sqref="E18"/>
    </sheetView>
  </sheetViews>
  <sheetFormatPr baseColWidth="10" defaultRowHeight="15" x14ac:dyDescent="0.25"/>
  <cols>
    <col min="1" max="1" width="11.42578125" style="2"/>
    <col min="2" max="2" width="51.140625" customWidth="1"/>
    <col min="3" max="3" width="21.140625" customWidth="1"/>
    <col min="4" max="4" width="11.7109375" style="2" bestFit="1" customWidth="1"/>
    <col min="5" max="5" width="12.5703125" style="2" bestFit="1" customWidth="1"/>
    <col min="6" max="6" width="11.5703125" style="2" bestFit="1" customWidth="1"/>
    <col min="7" max="45" width="11.42578125" style="2"/>
    <col min="258" max="258" width="51.140625" customWidth="1"/>
    <col min="259" max="259" width="21.140625" customWidth="1"/>
    <col min="260" max="260" width="11.7109375" bestFit="1" customWidth="1"/>
    <col min="261" max="261" width="12.5703125" bestFit="1" customWidth="1"/>
    <col min="262" max="262" width="11.5703125" bestFit="1" customWidth="1"/>
    <col min="514" max="514" width="51.140625" customWidth="1"/>
    <col min="515" max="515" width="21.140625" customWidth="1"/>
    <col min="516" max="516" width="11.7109375" bestFit="1" customWidth="1"/>
    <col min="517" max="517" width="12.5703125" bestFit="1" customWidth="1"/>
    <col min="518" max="518" width="11.5703125" bestFit="1" customWidth="1"/>
    <col min="770" max="770" width="51.140625" customWidth="1"/>
    <col min="771" max="771" width="21.140625" customWidth="1"/>
    <col min="772" max="772" width="11.7109375" bestFit="1" customWidth="1"/>
    <col min="773" max="773" width="12.5703125" bestFit="1" customWidth="1"/>
    <col min="774" max="774" width="11.5703125" bestFit="1" customWidth="1"/>
    <col min="1026" max="1026" width="51.140625" customWidth="1"/>
    <col min="1027" max="1027" width="21.140625" customWidth="1"/>
    <col min="1028" max="1028" width="11.7109375" bestFit="1" customWidth="1"/>
    <col min="1029" max="1029" width="12.5703125" bestFit="1" customWidth="1"/>
    <col min="1030" max="1030" width="11.5703125" bestFit="1" customWidth="1"/>
    <col min="1282" max="1282" width="51.140625" customWidth="1"/>
    <col min="1283" max="1283" width="21.140625" customWidth="1"/>
    <col min="1284" max="1284" width="11.7109375" bestFit="1" customWidth="1"/>
    <col min="1285" max="1285" width="12.5703125" bestFit="1" customWidth="1"/>
    <col min="1286" max="1286" width="11.5703125" bestFit="1" customWidth="1"/>
    <col min="1538" max="1538" width="51.140625" customWidth="1"/>
    <col min="1539" max="1539" width="21.140625" customWidth="1"/>
    <col min="1540" max="1540" width="11.7109375" bestFit="1" customWidth="1"/>
    <col min="1541" max="1541" width="12.5703125" bestFit="1" customWidth="1"/>
    <col min="1542" max="1542" width="11.5703125" bestFit="1" customWidth="1"/>
    <col min="1794" max="1794" width="51.140625" customWidth="1"/>
    <col min="1795" max="1795" width="21.140625" customWidth="1"/>
    <col min="1796" max="1796" width="11.7109375" bestFit="1" customWidth="1"/>
    <col min="1797" max="1797" width="12.5703125" bestFit="1" customWidth="1"/>
    <col min="1798" max="1798" width="11.5703125" bestFit="1" customWidth="1"/>
    <col min="2050" max="2050" width="51.140625" customWidth="1"/>
    <col min="2051" max="2051" width="21.140625" customWidth="1"/>
    <col min="2052" max="2052" width="11.7109375" bestFit="1" customWidth="1"/>
    <col min="2053" max="2053" width="12.5703125" bestFit="1" customWidth="1"/>
    <col min="2054" max="2054" width="11.5703125" bestFit="1" customWidth="1"/>
    <col min="2306" max="2306" width="51.140625" customWidth="1"/>
    <col min="2307" max="2307" width="21.140625" customWidth="1"/>
    <col min="2308" max="2308" width="11.7109375" bestFit="1" customWidth="1"/>
    <col min="2309" max="2309" width="12.5703125" bestFit="1" customWidth="1"/>
    <col min="2310" max="2310" width="11.5703125" bestFit="1" customWidth="1"/>
    <col min="2562" max="2562" width="51.140625" customWidth="1"/>
    <col min="2563" max="2563" width="21.140625" customWidth="1"/>
    <col min="2564" max="2564" width="11.7109375" bestFit="1" customWidth="1"/>
    <col min="2565" max="2565" width="12.5703125" bestFit="1" customWidth="1"/>
    <col min="2566" max="2566" width="11.5703125" bestFit="1" customWidth="1"/>
    <col min="2818" max="2818" width="51.140625" customWidth="1"/>
    <col min="2819" max="2819" width="21.140625" customWidth="1"/>
    <col min="2820" max="2820" width="11.7109375" bestFit="1" customWidth="1"/>
    <col min="2821" max="2821" width="12.5703125" bestFit="1" customWidth="1"/>
    <col min="2822" max="2822" width="11.5703125" bestFit="1" customWidth="1"/>
    <col min="3074" max="3074" width="51.140625" customWidth="1"/>
    <col min="3075" max="3075" width="21.140625" customWidth="1"/>
    <col min="3076" max="3076" width="11.7109375" bestFit="1" customWidth="1"/>
    <col min="3077" max="3077" width="12.5703125" bestFit="1" customWidth="1"/>
    <col min="3078" max="3078" width="11.5703125" bestFit="1" customWidth="1"/>
    <col min="3330" max="3330" width="51.140625" customWidth="1"/>
    <col min="3331" max="3331" width="21.140625" customWidth="1"/>
    <col min="3332" max="3332" width="11.7109375" bestFit="1" customWidth="1"/>
    <col min="3333" max="3333" width="12.5703125" bestFit="1" customWidth="1"/>
    <col min="3334" max="3334" width="11.5703125" bestFit="1" customWidth="1"/>
    <col min="3586" max="3586" width="51.140625" customWidth="1"/>
    <col min="3587" max="3587" width="21.140625" customWidth="1"/>
    <col min="3588" max="3588" width="11.7109375" bestFit="1" customWidth="1"/>
    <col min="3589" max="3589" width="12.5703125" bestFit="1" customWidth="1"/>
    <col min="3590" max="3590" width="11.5703125" bestFit="1" customWidth="1"/>
    <col min="3842" max="3842" width="51.140625" customWidth="1"/>
    <col min="3843" max="3843" width="21.140625" customWidth="1"/>
    <col min="3844" max="3844" width="11.7109375" bestFit="1" customWidth="1"/>
    <col min="3845" max="3845" width="12.5703125" bestFit="1" customWidth="1"/>
    <col min="3846" max="3846" width="11.5703125" bestFit="1" customWidth="1"/>
    <col min="4098" max="4098" width="51.140625" customWidth="1"/>
    <col min="4099" max="4099" width="21.140625" customWidth="1"/>
    <col min="4100" max="4100" width="11.7109375" bestFit="1" customWidth="1"/>
    <col min="4101" max="4101" width="12.5703125" bestFit="1" customWidth="1"/>
    <col min="4102" max="4102" width="11.5703125" bestFit="1" customWidth="1"/>
    <col min="4354" max="4354" width="51.140625" customWidth="1"/>
    <col min="4355" max="4355" width="21.140625" customWidth="1"/>
    <col min="4356" max="4356" width="11.7109375" bestFit="1" customWidth="1"/>
    <col min="4357" max="4357" width="12.5703125" bestFit="1" customWidth="1"/>
    <col min="4358" max="4358" width="11.5703125" bestFit="1" customWidth="1"/>
    <col min="4610" max="4610" width="51.140625" customWidth="1"/>
    <col min="4611" max="4611" width="21.140625" customWidth="1"/>
    <col min="4612" max="4612" width="11.7109375" bestFit="1" customWidth="1"/>
    <col min="4613" max="4613" width="12.5703125" bestFit="1" customWidth="1"/>
    <col min="4614" max="4614" width="11.5703125" bestFit="1" customWidth="1"/>
    <col min="4866" max="4866" width="51.140625" customWidth="1"/>
    <col min="4867" max="4867" width="21.140625" customWidth="1"/>
    <col min="4868" max="4868" width="11.7109375" bestFit="1" customWidth="1"/>
    <col min="4869" max="4869" width="12.5703125" bestFit="1" customWidth="1"/>
    <col min="4870" max="4870" width="11.5703125" bestFit="1" customWidth="1"/>
    <col min="5122" max="5122" width="51.140625" customWidth="1"/>
    <col min="5123" max="5123" width="21.140625" customWidth="1"/>
    <col min="5124" max="5124" width="11.7109375" bestFit="1" customWidth="1"/>
    <col min="5125" max="5125" width="12.5703125" bestFit="1" customWidth="1"/>
    <col min="5126" max="5126" width="11.5703125" bestFit="1" customWidth="1"/>
    <col min="5378" max="5378" width="51.140625" customWidth="1"/>
    <col min="5379" max="5379" width="21.140625" customWidth="1"/>
    <col min="5380" max="5380" width="11.7109375" bestFit="1" customWidth="1"/>
    <col min="5381" max="5381" width="12.5703125" bestFit="1" customWidth="1"/>
    <col min="5382" max="5382" width="11.5703125" bestFit="1" customWidth="1"/>
    <col min="5634" max="5634" width="51.140625" customWidth="1"/>
    <col min="5635" max="5635" width="21.140625" customWidth="1"/>
    <col min="5636" max="5636" width="11.7109375" bestFit="1" customWidth="1"/>
    <col min="5637" max="5637" width="12.5703125" bestFit="1" customWidth="1"/>
    <col min="5638" max="5638" width="11.5703125" bestFit="1" customWidth="1"/>
    <col min="5890" max="5890" width="51.140625" customWidth="1"/>
    <col min="5891" max="5891" width="21.140625" customWidth="1"/>
    <col min="5892" max="5892" width="11.7109375" bestFit="1" customWidth="1"/>
    <col min="5893" max="5893" width="12.5703125" bestFit="1" customWidth="1"/>
    <col min="5894" max="5894" width="11.5703125" bestFit="1" customWidth="1"/>
    <col min="6146" max="6146" width="51.140625" customWidth="1"/>
    <col min="6147" max="6147" width="21.140625" customWidth="1"/>
    <col min="6148" max="6148" width="11.7109375" bestFit="1" customWidth="1"/>
    <col min="6149" max="6149" width="12.5703125" bestFit="1" customWidth="1"/>
    <col min="6150" max="6150" width="11.5703125" bestFit="1" customWidth="1"/>
    <col min="6402" max="6402" width="51.140625" customWidth="1"/>
    <col min="6403" max="6403" width="21.140625" customWidth="1"/>
    <col min="6404" max="6404" width="11.7109375" bestFit="1" customWidth="1"/>
    <col min="6405" max="6405" width="12.5703125" bestFit="1" customWidth="1"/>
    <col min="6406" max="6406" width="11.5703125" bestFit="1" customWidth="1"/>
    <col min="6658" max="6658" width="51.140625" customWidth="1"/>
    <col min="6659" max="6659" width="21.140625" customWidth="1"/>
    <col min="6660" max="6660" width="11.7109375" bestFit="1" customWidth="1"/>
    <col min="6661" max="6661" width="12.5703125" bestFit="1" customWidth="1"/>
    <col min="6662" max="6662" width="11.5703125" bestFit="1" customWidth="1"/>
    <col min="6914" max="6914" width="51.140625" customWidth="1"/>
    <col min="6915" max="6915" width="21.140625" customWidth="1"/>
    <col min="6916" max="6916" width="11.7109375" bestFit="1" customWidth="1"/>
    <col min="6917" max="6917" width="12.5703125" bestFit="1" customWidth="1"/>
    <col min="6918" max="6918" width="11.5703125" bestFit="1" customWidth="1"/>
    <col min="7170" max="7170" width="51.140625" customWidth="1"/>
    <col min="7171" max="7171" width="21.140625" customWidth="1"/>
    <col min="7172" max="7172" width="11.7109375" bestFit="1" customWidth="1"/>
    <col min="7173" max="7173" width="12.5703125" bestFit="1" customWidth="1"/>
    <col min="7174" max="7174" width="11.5703125" bestFit="1" customWidth="1"/>
    <col min="7426" max="7426" width="51.140625" customWidth="1"/>
    <col min="7427" max="7427" width="21.140625" customWidth="1"/>
    <col min="7428" max="7428" width="11.7109375" bestFit="1" customWidth="1"/>
    <col min="7429" max="7429" width="12.5703125" bestFit="1" customWidth="1"/>
    <col min="7430" max="7430" width="11.5703125" bestFit="1" customWidth="1"/>
    <col min="7682" max="7682" width="51.140625" customWidth="1"/>
    <col min="7683" max="7683" width="21.140625" customWidth="1"/>
    <col min="7684" max="7684" width="11.7109375" bestFit="1" customWidth="1"/>
    <col min="7685" max="7685" width="12.5703125" bestFit="1" customWidth="1"/>
    <col min="7686" max="7686" width="11.5703125" bestFit="1" customWidth="1"/>
    <col min="7938" max="7938" width="51.140625" customWidth="1"/>
    <col min="7939" max="7939" width="21.140625" customWidth="1"/>
    <col min="7940" max="7940" width="11.7109375" bestFit="1" customWidth="1"/>
    <col min="7941" max="7941" width="12.5703125" bestFit="1" customWidth="1"/>
    <col min="7942" max="7942" width="11.5703125" bestFit="1" customWidth="1"/>
    <col min="8194" max="8194" width="51.140625" customWidth="1"/>
    <col min="8195" max="8195" width="21.140625" customWidth="1"/>
    <col min="8196" max="8196" width="11.7109375" bestFit="1" customWidth="1"/>
    <col min="8197" max="8197" width="12.5703125" bestFit="1" customWidth="1"/>
    <col min="8198" max="8198" width="11.5703125" bestFit="1" customWidth="1"/>
    <col min="8450" max="8450" width="51.140625" customWidth="1"/>
    <col min="8451" max="8451" width="21.140625" customWidth="1"/>
    <col min="8452" max="8452" width="11.7109375" bestFit="1" customWidth="1"/>
    <col min="8453" max="8453" width="12.5703125" bestFit="1" customWidth="1"/>
    <col min="8454" max="8454" width="11.5703125" bestFit="1" customWidth="1"/>
    <col min="8706" max="8706" width="51.140625" customWidth="1"/>
    <col min="8707" max="8707" width="21.140625" customWidth="1"/>
    <col min="8708" max="8708" width="11.7109375" bestFit="1" customWidth="1"/>
    <col min="8709" max="8709" width="12.5703125" bestFit="1" customWidth="1"/>
    <col min="8710" max="8710" width="11.5703125" bestFit="1" customWidth="1"/>
    <col min="8962" max="8962" width="51.140625" customWidth="1"/>
    <col min="8963" max="8963" width="21.140625" customWidth="1"/>
    <col min="8964" max="8964" width="11.7109375" bestFit="1" customWidth="1"/>
    <col min="8965" max="8965" width="12.5703125" bestFit="1" customWidth="1"/>
    <col min="8966" max="8966" width="11.5703125" bestFit="1" customWidth="1"/>
    <col min="9218" max="9218" width="51.140625" customWidth="1"/>
    <col min="9219" max="9219" width="21.140625" customWidth="1"/>
    <col min="9220" max="9220" width="11.7109375" bestFit="1" customWidth="1"/>
    <col min="9221" max="9221" width="12.5703125" bestFit="1" customWidth="1"/>
    <col min="9222" max="9222" width="11.5703125" bestFit="1" customWidth="1"/>
    <col min="9474" max="9474" width="51.140625" customWidth="1"/>
    <col min="9475" max="9475" width="21.140625" customWidth="1"/>
    <col min="9476" max="9476" width="11.7109375" bestFit="1" customWidth="1"/>
    <col min="9477" max="9477" width="12.5703125" bestFit="1" customWidth="1"/>
    <col min="9478" max="9478" width="11.5703125" bestFit="1" customWidth="1"/>
    <col min="9730" max="9730" width="51.140625" customWidth="1"/>
    <col min="9731" max="9731" width="21.140625" customWidth="1"/>
    <col min="9732" max="9732" width="11.7109375" bestFit="1" customWidth="1"/>
    <col min="9733" max="9733" width="12.5703125" bestFit="1" customWidth="1"/>
    <col min="9734" max="9734" width="11.5703125" bestFit="1" customWidth="1"/>
    <col min="9986" max="9986" width="51.140625" customWidth="1"/>
    <col min="9987" max="9987" width="21.140625" customWidth="1"/>
    <col min="9988" max="9988" width="11.7109375" bestFit="1" customWidth="1"/>
    <col min="9989" max="9989" width="12.5703125" bestFit="1" customWidth="1"/>
    <col min="9990" max="9990" width="11.5703125" bestFit="1" customWidth="1"/>
    <col min="10242" max="10242" width="51.140625" customWidth="1"/>
    <col min="10243" max="10243" width="21.140625" customWidth="1"/>
    <col min="10244" max="10244" width="11.7109375" bestFit="1" customWidth="1"/>
    <col min="10245" max="10245" width="12.5703125" bestFit="1" customWidth="1"/>
    <col min="10246" max="10246" width="11.5703125" bestFit="1" customWidth="1"/>
    <col min="10498" max="10498" width="51.140625" customWidth="1"/>
    <col min="10499" max="10499" width="21.140625" customWidth="1"/>
    <col min="10500" max="10500" width="11.7109375" bestFit="1" customWidth="1"/>
    <col min="10501" max="10501" width="12.5703125" bestFit="1" customWidth="1"/>
    <col min="10502" max="10502" width="11.5703125" bestFit="1" customWidth="1"/>
    <col min="10754" max="10754" width="51.140625" customWidth="1"/>
    <col min="10755" max="10755" width="21.140625" customWidth="1"/>
    <col min="10756" max="10756" width="11.7109375" bestFit="1" customWidth="1"/>
    <col min="10757" max="10757" width="12.5703125" bestFit="1" customWidth="1"/>
    <col min="10758" max="10758" width="11.5703125" bestFit="1" customWidth="1"/>
    <col min="11010" max="11010" width="51.140625" customWidth="1"/>
    <col min="11011" max="11011" width="21.140625" customWidth="1"/>
    <col min="11012" max="11012" width="11.7109375" bestFit="1" customWidth="1"/>
    <col min="11013" max="11013" width="12.5703125" bestFit="1" customWidth="1"/>
    <col min="11014" max="11014" width="11.5703125" bestFit="1" customWidth="1"/>
    <col min="11266" max="11266" width="51.140625" customWidth="1"/>
    <col min="11267" max="11267" width="21.140625" customWidth="1"/>
    <col min="11268" max="11268" width="11.7109375" bestFit="1" customWidth="1"/>
    <col min="11269" max="11269" width="12.5703125" bestFit="1" customWidth="1"/>
    <col min="11270" max="11270" width="11.5703125" bestFit="1" customWidth="1"/>
    <col min="11522" max="11522" width="51.140625" customWidth="1"/>
    <col min="11523" max="11523" width="21.140625" customWidth="1"/>
    <col min="11524" max="11524" width="11.7109375" bestFit="1" customWidth="1"/>
    <col min="11525" max="11525" width="12.5703125" bestFit="1" customWidth="1"/>
    <col min="11526" max="11526" width="11.5703125" bestFit="1" customWidth="1"/>
    <col min="11778" max="11778" width="51.140625" customWidth="1"/>
    <col min="11779" max="11779" width="21.140625" customWidth="1"/>
    <col min="11780" max="11780" width="11.7109375" bestFit="1" customWidth="1"/>
    <col min="11781" max="11781" width="12.5703125" bestFit="1" customWidth="1"/>
    <col min="11782" max="11782" width="11.5703125" bestFit="1" customWidth="1"/>
    <col min="12034" max="12034" width="51.140625" customWidth="1"/>
    <col min="12035" max="12035" width="21.140625" customWidth="1"/>
    <col min="12036" max="12036" width="11.7109375" bestFit="1" customWidth="1"/>
    <col min="12037" max="12037" width="12.5703125" bestFit="1" customWidth="1"/>
    <col min="12038" max="12038" width="11.5703125" bestFit="1" customWidth="1"/>
    <col min="12290" max="12290" width="51.140625" customWidth="1"/>
    <col min="12291" max="12291" width="21.140625" customWidth="1"/>
    <col min="12292" max="12292" width="11.7109375" bestFit="1" customWidth="1"/>
    <col min="12293" max="12293" width="12.5703125" bestFit="1" customWidth="1"/>
    <col min="12294" max="12294" width="11.5703125" bestFit="1" customWidth="1"/>
    <col min="12546" max="12546" width="51.140625" customWidth="1"/>
    <col min="12547" max="12547" width="21.140625" customWidth="1"/>
    <col min="12548" max="12548" width="11.7109375" bestFit="1" customWidth="1"/>
    <col min="12549" max="12549" width="12.5703125" bestFit="1" customWidth="1"/>
    <col min="12550" max="12550" width="11.5703125" bestFit="1" customWidth="1"/>
    <col min="12802" max="12802" width="51.140625" customWidth="1"/>
    <col min="12803" max="12803" width="21.140625" customWidth="1"/>
    <col min="12804" max="12804" width="11.7109375" bestFit="1" customWidth="1"/>
    <col min="12805" max="12805" width="12.5703125" bestFit="1" customWidth="1"/>
    <col min="12806" max="12806" width="11.5703125" bestFit="1" customWidth="1"/>
    <col min="13058" max="13058" width="51.140625" customWidth="1"/>
    <col min="13059" max="13059" width="21.140625" customWidth="1"/>
    <col min="13060" max="13060" width="11.7109375" bestFit="1" customWidth="1"/>
    <col min="13061" max="13061" width="12.5703125" bestFit="1" customWidth="1"/>
    <col min="13062" max="13062" width="11.5703125" bestFit="1" customWidth="1"/>
    <col min="13314" max="13314" width="51.140625" customWidth="1"/>
    <col min="13315" max="13315" width="21.140625" customWidth="1"/>
    <col min="13316" max="13316" width="11.7109375" bestFit="1" customWidth="1"/>
    <col min="13317" max="13317" width="12.5703125" bestFit="1" customWidth="1"/>
    <col min="13318" max="13318" width="11.5703125" bestFit="1" customWidth="1"/>
    <col min="13570" max="13570" width="51.140625" customWidth="1"/>
    <col min="13571" max="13571" width="21.140625" customWidth="1"/>
    <col min="13572" max="13572" width="11.7109375" bestFit="1" customWidth="1"/>
    <col min="13573" max="13573" width="12.5703125" bestFit="1" customWidth="1"/>
    <col min="13574" max="13574" width="11.5703125" bestFit="1" customWidth="1"/>
    <col min="13826" max="13826" width="51.140625" customWidth="1"/>
    <col min="13827" max="13827" width="21.140625" customWidth="1"/>
    <col min="13828" max="13828" width="11.7109375" bestFit="1" customWidth="1"/>
    <col min="13829" max="13829" width="12.5703125" bestFit="1" customWidth="1"/>
    <col min="13830" max="13830" width="11.5703125" bestFit="1" customWidth="1"/>
    <col min="14082" max="14082" width="51.140625" customWidth="1"/>
    <col min="14083" max="14083" width="21.140625" customWidth="1"/>
    <col min="14084" max="14084" width="11.7109375" bestFit="1" customWidth="1"/>
    <col min="14085" max="14085" width="12.5703125" bestFit="1" customWidth="1"/>
    <col min="14086" max="14086" width="11.5703125" bestFit="1" customWidth="1"/>
    <col min="14338" max="14338" width="51.140625" customWidth="1"/>
    <col min="14339" max="14339" width="21.140625" customWidth="1"/>
    <col min="14340" max="14340" width="11.7109375" bestFit="1" customWidth="1"/>
    <col min="14341" max="14341" width="12.5703125" bestFit="1" customWidth="1"/>
    <col min="14342" max="14342" width="11.5703125" bestFit="1" customWidth="1"/>
    <col min="14594" max="14594" width="51.140625" customWidth="1"/>
    <col min="14595" max="14595" width="21.140625" customWidth="1"/>
    <col min="14596" max="14596" width="11.7109375" bestFit="1" customWidth="1"/>
    <col min="14597" max="14597" width="12.5703125" bestFit="1" customWidth="1"/>
    <col min="14598" max="14598" width="11.5703125" bestFit="1" customWidth="1"/>
    <col min="14850" max="14850" width="51.140625" customWidth="1"/>
    <col min="14851" max="14851" width="21.140625" customWidth="1"/>
    <col min="14852" max="14852" width="11.7109375" bestFit="1" customWidth="1"/>
    <col min="14853" max="14853" width="12.5703125" bestFit="1" customWidth="1"/>
    <col min="14854" max="14854" width="11.5703125" bestFit="1" customWidth="1"/>
    <col min="15106" max="15106" width="51.140625" customWidth="1"/>
    <col min="15107" max="15107" width="21.140625" customWidth="1"/>
    <col min="15108" max="15108" width="11.7109375" bestFit="1" customWidth="1"/>
    <col min="15109" max="15109" width="12.5703125" bestFit="1" customWidth="1"/>
    <col min="15110" max="15110" width="11.5703125" bestFit="1" customWidth="1"/>
    <col min="15362" max="15362" width="51.140625" customWidth="1"/>
    <col min="15363" max="15363" width="21.140625" customWidth="1"/>
    <col min="15364" max="15364" width="11.7109375" bestFit="1" customWidth="1"/>
    <col min="15365" max="15365" width="12.5703125" bestFit="1" customWidth="1"/>
    <col min="15366" max="15366" width="11.5703125" bestFit="1" customWidth="1"/>
    <col min="15618" max="15618" width="51.140625" customWidth="1"/>
    <col min="15619" max="15619" width="21.140625" customWidth="1"/>
    <col min="15620" max="15620" width="11.7109375" bestFit="1" customWidth="1"/>
    <col min="15621" max="15621" width="12.5703125" bestFit="1" customWidth="1"/>
    <col min="15622" max="15622" width="11.5703125" bestFit="1" customWidth="1"/>
    <col min="15874" max="15874" width="51.140625" customWidth="1"/>
    <col min="15875" max="15875" width="21.140625" customWidth="1"/>
    <col min="15876" max="15876" width="11.7109375" bestFit="1" customWidth="1"/>
    <col min="15877" max="15877" width="12.5703125" bestFit="1" customWidth="1"/>
    <col min="15878" max="15878" width="11.5703125" bestFit="1" customWidth="1"/>
    <col min="16130" max="16130" width="51.140625" customWidth="1"/>
    <col min="16131" max="16131" width="21.140625" customWidth="1"/>
    <col min="16132" max="16132" width="11.7109375" bestFit="1" customWidth="1"/>
    <col min="16133" max="16133" width="12.5703125" bestFit="1" customWidth="1"/>
    <col min="16134" max="16134" width="11.5703125" bestFit="1" customWidth="1"/>
  </cols>
  <sheetData>
    <row r="2" spans="1:12" ht="19.5" x14ac:dyDescent="0.3">
      <c r="A2" s="212"/>
      <c r="B2" s="143" t="s">
        <v>20</v>
      </c>
      <c r="C2" s="143"/>
      <c r="D2" s="212"/>
      <c r="E2" s="212"/>
      <c r="F2" s="212"/>
      <c r="G2" s="212"/>
      <c r="H2" s="212"/>
      <c r="I2" s="212"/>
      <c r="J2" s="212"/>
      <c r="K2" s="212"/>
      <c r="L2" s="212"/>
    </row>
    <row r="3" spans="1:12" x14ac:dyDescent="0.25">
      <c r="B3" s="2"/>
      <c r="C3" s="2"/>
    </row>
    <row r="4" spans="1:12" ht="15.75" thickBot="1" x14ac:dyDescent="0.3">
      <c r="B4" s="2"/>
      <c r="C4" s="2"/>
    </row>
    <row r="5" spans="1:12" ht="18" x14ac:dyDescent="0.25">
      <c r="B5" s="147" t="s">
        <v>75</v>
      </c>
      <c r="C5" s="148"/>
    </row>
    <row r="6" spans="1:12" ht="24" customHeight="1" x14ac:dyDescent="0.25">
      <c r="B6" s="47" t="s">
        <v>24</v>
      </c>
      <c r="C6" s="26">
        <f>+[30]RECAUDACION!S24</f>
        <v>472018.14000000007</v>
      </c>
      <c r="D6" s="6"/>
      <c r="E6" s="8"/>
    </row>
    <row r="7" spans="1:12" ht="24" customHeight="1" x14ac:dyDescent="0.25">
      <c r="B7" s="4" t="s">
        <v>2</v>
      </c>
      <c r="C7" s="27">
        <f>+[30]RECAUDACION!U24</f>
        <v>436545.60000000003</v>
      </c>
      <c r="D7" s="6"/>
      <c r="E7" s="8"/>
    </row>
    <row r="8" spans="1:12" ht="24" customHeight="1" x14ac:dyDescent="0.25">
      <c r="B8" s="4" t="s">
        <v>3</v>
      </c>
      <c r="C8" s="27">
        <f>+[30]RECAUDACION!W24</f>
        <v>384423.57999999996</v>
      </c>
      <c r="D8" s="6"/>
      <c r="E8" s="7"/>
    </row>
    <row r="9" spans="1:12" ht="24" customHeight="1" x14ac:dyDescent="0.25">
      <c r="B9" s="4" t="s">
        <v>4</v>
      </c>
      <c r="C9" s="27">
        <f>+[30]RECAUDACION!Y24</f>
        <v>391791.66000000003</v>
      </c>
      <c r="E9" s="8"/>
    </row>
    <row r="10" spans="1:12" ht="24" customHeight="1" x14ac:dyDescent="0.25">
      <c r="B10" s="4" t="s">
        <v>5</v>
      </c>
      <c r="C10" s="27">
        <f>+[30]RECAUDACION!AA26</f>
        <v>347697.2</v>
      </c>
      <c r="E10" s="8"/>
    </row>
    <row r="11" spans="1:12" ht="24" customHeight="1" x14ac:dyDescent="0.25">
      <c r="B11" s="4" t="s">
        <v>6</v>
      </c>
      <c r="C11" s="27">
        <f>+[30]RECAUDACION!AC24</f>
        <v>328647.54000000004</v>
      </c>
      <c r="E11" s="8"/>
    </row>
    <row r="12" spans="1:12" ht="24" customHeight="1" x14ac:dyDescent="0.25">
      <c r="B12" s="4" t="s">
        <v>7</v>
      </c>
      <c r="C12" s="27">
        <f>+[30]RECAUDACION!AE24</f>
        <v>317106.58999999997</v>
      </c>
      <c r="E12" s="8"/>
    </row>
    <row r="13" spans="1:12" ht="24" customHeight="1" x14ac:dyDescent="0.25">
      <c r="B13" s="10" t="s">
        <v>8</v>
      </c>
      <c r="C13" s="60">
        <f>[30]RECAUDACION!AG24</f>
        <v>312849.46999999997</v>
      </c>
      <c r="E13" s="8"/>
    </row>
    <row r="14" spans="1:12" ht="24" customHeight="1" thickBot="1" x14ac:dyDescent="0.3">
      <c r="B14" s="14"/>
      <c r="C14" s="2"/>
    </row>
    <row r="15" spans="1:12" ht="24" customHeight="1" thickBot="1" x14ac:dyDescent="0.3">
      <c r="A15" s="33"/>
      <c r="B15" s="16" t="s">
        <v>9</v>
      </c>
      <c r="C15" s="169">
        <f>+C13</f>
        <v>312849.46999999997</v>
      </c>
    </row>
    <row r="16" spans="1:12" ht="24" customHeight="1" thickBot="1" x14ac:dyDescent="0.3">
      <c r="B16" s="2"/>
      <c r="C16" s="2"/>
    </row>
    <row r="17" spans="2:5" ht="24" customHeight="1" thickBot="1" x14ac:dyDescent="0.3">
      <c r="B17" s="158" t="s">
        <v>10</v>
      </c>
      <c r="C17" s="159"/>
    </row>
    <row r="18" spans="2:5" ht="21.75" customHeight="1" x14ac:dyDescent="0.25">
      <c r="B18" s="18" t="s">
        <v>13</v>
      </c>
      <c r="C18" s="184">
        <f>+C11-C10</f>
        <v>-19049.659999999974</v>
      </c>
    </row>
    <row r="19" spans="2:5" ht="21.75" customHeight="1" x14ac:dyDescent="0.25">
      <c r="B19" s="18" t="s">
        <v>14</v>
      </c>
      <c r="C19" s="184">
        <f>+C12-C11</f>
        <v>-11540.95000000007</v>
      </c>
    </row>
    <row r="20" spans="2:5" ht="21" customHeight="1" x14ac:dyDescent="0.25">
      <c r="B20" s="18" t="s">
        <v>15</v>
      </c>
      <c r="C20" s="185">
        <f>+C13-C12</f>
        <v>-4257.1199999999953</v>
      </c>
    </row>
    <row r="21" spans="2:5" ht="24" customHeight="1" x14ac:dyDescent="0.25">
      <c r="B21" s="21" t="s">
        <v>16</v>
      </c>
      <c r="C21" s="186">
        <f>+(C18+C19+C20)/3</f>
        <v>-11615.910000000013</v>
      </c>
    </row>
    <row r="22" spans="2:5" ht="23.25" customHeight="1" x14ac:dyDescent="0.25">
      <c r="B22" s="18" t="s">
        <v>17</v>
      </c>
      <c r="C22" s="19">
        <f>+C13</f>
        <v>312849.46999999997</v>
      </c>
    </row>
    <row r="23" spans="2:5" ht="24" customHeight="1" thickBot="1" x14ac:dyDescent="0.3">
      <c r="B23" s="18" t="s">
        <v>18</v>
      </c>
      <c r="C23" s="206">
        <f>+C21+C22</f>
        <v>301233.55999999994</v>
      </c>
    </row>
    <row r="24" spans="2:5" ht="42.75" customHeight="1" thickBot="1" x14ac:dyDescent="0.3">
      <c r="B24" s="24" t="s">
        <v>19</v>
      </c>
      <c r="C24" s="84">
        <v>300000</v>
      </c>
      <c r="D24" s="98"/>
      <c r="E24" s="86"/>
    </row>
    <row r="25" spans="2:5" x14ac:dyDescent="0.25">
      <c r="B25" s="2"/>
      <c r="C25" s="2"/>
    </row>
    <row r="26" spans="2:5" x14ac:dyDescent="0.25">
      <c r="B26" s="2"/>
      <c r="C26" s="2"/>
    </row>
    <row r="27" spans="2:5" x14ac:dyDescent="0.25">
      <c r="B27" s="2"/>
      <c r="C27" s="2"/>
    </row>
    <row r="28" spans="2:5" x14ac:dyDescent="0.25">
      <c r="B28" s="2"/>
      <c r="C28" s="2"/>
    </row>
    <row r="29" spans="2:5" x14ac:dyDescent="0.25">
      <c r="B29" s="213" t="s">
        <v>76</v>
      </c>
      <c r="C29" s="2"/>
    </row>
    <row r="30" spans="2:5" x14ac:dyDescent="0.25">
      <c r="B30" s="213" t="s">
        <v>77</v>
      </c>
      <c r="C30" s="2"/>
    </row>
    <row r="31" spans="2:5" x14ac:dyDescent="0.25">
      <c r="B31" s="213" t="s">
        <v>78</v>
      </c>
      <c r="C31" s="2"/>
    </row>
    <row r="32" spans="2:5" x14ac:dyDescent="0.25">
      <c r="B32" s="2" t="s">
        <v>79</v>
      </c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</row>
    <row r="70" spans="2:3" x14ac:dyDescent="0.25">
      <c r="B70" s="2"/>
    </row>
    <row r="71" spans="2:3" x14ac:dyDescent="0.25">
      <c r="B71" s="2"/>
    </row>
    <row r="72" spans="2:3" x14ac:dyDescent="0.25">
      <c r="B72" s="2"/>
    </row>
    <row r="73" spans="2:3" x14ac:dyDescent="0.25">
      <c r="B73" s="2"/>
    </row>
    <row r="74" spans="2:3" x14ac:dyDescent="0.25">
      <c r="B74" s="2"/>
    </row>
    <row r="75" spans="2:3" x14ac:dyDescent="0.25">
      <c r="B75" s="2"/>
    </row>
    <row r="76" spans="2:3" x14ac:dyDescent="0.25">
      <c r="B76" s="2"/>
    </row>
    <row r="77" spans="2:3" x14ac:dyDescent="0.25">
      <c r="B77" s="2"/>
    </row>
    <row r="78" spans="2:3" x14ac:dyDescent="0.25">
      <c r="B78" s="2"/>
    </row>
    <row r="79" spans="2:3" x14ac:dyDescent="0.25">
      <c r="B79" s="2"/>
    </row>
    <row r="80" spans="2:3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</sheetData>
  <mergeCells count="3">
    <mergeCell ref="B2:C2"/>
    <mergeCell ref="B5:C5"/>
    <mergeCell ref="B17:C1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97"/>
  <sheetViews>
    <sheetView tabSelected="1" topLeftCell="A4" workbookViewId="0">
      <selection activeCell="C24" sqref="C24"/>
    </sheetView>
  </sheetViews>
  <sheetFormatPr baseColWidth="10" defaultRowHeight="15" x14ac:dyDescent="0.25"/>
  <cols>
    <col min="1" max="1" width="11.42578125" style="2"/>
    <col min="2" max="2" width="50.42578125" customWidth="1"/>
    <col min="3" max="3" width="21.140625" customWidth="1"/>
    <col min="4" max="4" width="11.7109375" style="2" bestFit="1" customWidth="1"/>
    <col min="5" max="5" width="12.5703125" style="2" bestFit="1" customWidth="1"/>
    <col min="6" max="6" width="11.5703125" style="2" bestFit="1" customWidth="1"/>
    <col min="7" max="45" width="11.42578125" style="2"/>
    <col min="258" max="258" width="50.42578125" customWidth="1"/>
    <col min="259" max="259" width="21.140625" customWidth="1"/>
    <col min="260" max="260" width="11.7109375" bestFit="1" customWidth="1"/>
    <col min="261" max="261" width="12.5703125" bestFit="1" customWidth="1"/>
    <col min="262" max="262" width="11.5703125" bestFit="1" customWidth="1"/>
    <col min="514" max="514" width="50.42578125" customWidth="1"/>
    <col min="515" max="515" width="21.140625" customWidth="1"/>
    <col min="516" max="516" width="11.7109375" bestFit="1" customWidth="1"/>
    <col min="517" max="517" width="12.5703125" bestFit="1" customWidth="1"/>
    <col min="518" max="518" width="11.5703125" bestFit="1" customWidth="1"/>
    <col min="770" max="770" width="50.42578125" customWidth="1"/>
    <col min="771" max="771" width="21.140625" customWidth="1"/>
    <col min="772" max="772" width="11.7109375" bestFit="1" customWidth="1"/>
    <col min="773" max="773" width="12.5703125" bestFit="1" customWidth="1"/>
    <col min="774" max="774" width="11.5703125" bestFit="1" customWidth="1"/>
    <col min="1026" max="1026" width="50.42578125" customWidth="1"/>
    <col min="1027" max="1027" width="21.140625" customWidth="1"/>
    <col min="1028" max="1028" width="11.7109375" bestFit="1" customWidth="1"/>
    <col min="1029" max="1029" width="12.5703125" bestFit="1" customWidth="1"/>
    <col min="1030" max="1030" width="11.5703125" bestFit="1" customWidth="1"/>
    <col min="1282" max="1282" width="50.42578125" customWidth="1"/>
    <col min="1283" max="1283" width="21.140625" customWidth="1"/>
    <col min="1284" max="1284" width="11.7109375" bestFit="1" customWidth="1"/>
    <col min="1285" max="1285" width="12.5703125" bestFit="1" customWidth="1"/>
    <col min="1286" max="1286" width="11.5703125" bestFit="1" customWidth="1"/>
    <col min="1538" max="1538" width="50.42578125" customWidth="1"/>
    <col min="1539" max="1539" width="21.140625" customWidth="1"/>
    <col min="1540" max="1540" width="11.7109375" bestFit="1" customWidth="1"/>
    <col min="1541" max="1541" width="12.5703125" bestFit="1" customWidth="1"/>
    <col min="1542" max="1542" width="11.5703125" bestFit="1" customWidth="1"/>
    <col min="1794" max="1794" width="50.42578125" customWidth="1"/>
    <col min="1795" max="1795" width="21.140625" customWidth="1"/>
    <col min="1796" max="1796" width="11.7109375" bestFit="1" customWidth="1"/>
    <col min="1797" max="1797" width="12.5703125" bestFit="1" customWidth="1"/>
    <col min="1798" max="1798" width="11.5703125" bestFit="1" customWidth="1"/>
    <col min="2050" max="2050" width="50.42578125" customWidth="1"/>
    <col min="2051" max="2051" width="21.140625" customWidth="1"/>
    <col min="2052" max="2052" width="11.7109375" bestFit="1" customWidth="1"/>
    <col min="2053" max="2053" width="12.5703125" bestFit="1" customWidth="1"/>
    <col min="2054" max="2054" width="11.5703125" bestFit="1" customWidth="1"/>
    <col min="2306" max="2306" width="50.42578125" customWidth="1"/>
    <col min="2307" max="2307" width="21.140625" customWidth="1"/>
    <col min="2308" max="2308" width="11.7109375" bestFit="1" customWidth="1"/>
    <col min="2309" max="2309" width="12.5703125" bestFit="1" customWidth="1"/>
    <col min="2310" max="2310" width="11.5703125" bestFit="1" customWidth="1"/>
    <col min="2562" max="2562" width="50.42578125" customWidth="1"/>
    <col min="2563" max="2563" width="21.140625" customWidth="1"/>
    <col min="2564" max="2564" width="11.7109375" bestFit="1" customWidth="1"/>
    <col min="2565" max="2565" width="12.5703125" bestFit="1" customWidth="1"/>
    <col min="2566" max="2566" width="11.5703125" bestFit="1" customWidth="1"/>
    <col min="2818" max="2818" width="50.42578125" customWidth="1"/>
    <col min="2819" max="2819" width="21.140625" customWidth="1"/>
    <col min="2820" max="2820" width="11.7109375" bestFit="1" customWidth="1"/>
    <col min="2821" max="2821" width="12.5703125" bestFit="1" customWidth="1"/>
    <col min="2822" max="2822" width="11.5703125" bestFit="1" customWidth="1"/>
    <col min="3074" max="3074" width="50.42578125" customWidth="1"/>
    <col min="3075" max="3075" width="21.140625" customWidth="1"/>
    <col min="3076" max="3076" width="11.7109375" bestFit="1" customWidth="1"/>
    <col min="3077" max="3077" width="12.5703125" bestFit="1" customWidth="1"/>
    <col min="3078" max="3078" width="11.5703125" bestFit="1" customWidth="1"/>
    <col min="3330" max="3330" width="50.42578125" customWidth="1"/>
    <col min="3331" max="3331" width="21.140625" customWidth="1"/>
    <col min="3332" max="3332" width="11.7109375" bestFit="1" customWidth="1"/>
    <col min="3333" max="3333" width="12.5703125" bestFit="1" customWidth="1"/>
    <col min="3334" max="3334" width="11.5703125" bestFit="1" customWidth="1"/>
    <col min="3586" max="3586" width="50.42578125" customWidth="1"/>
    <col min="3587" max="3587" width="21.140625" customWidth="1"/>
    <col min="3588" max="3588" width="11.7109375" bestFit="1" customWidth="1"/>
    <col min="3589" max="3589" width="12.5703125" bestFit="1" customWidth="1"/>
    <col min="3590" max="3590" width="11.5703125" bestFit="1" customWidth="1"/>
    <col min="3842" max="3842" width="50.42578125" customWidth="1"/>
    <col min="3843" max="3843" width="21.140625" customWidth="1"/>
    <col min="3844" max="3844" width="11.7109375" bestFit="1" customWidth="1"/>
    <col min="3845" max="3845" width="12.5703125" bestFit="1" customWidth="1"/>
    <col min="3846" max="3846" width="11.5703125" bestFit="1" customWidth="1"/>
    <col min="4098" max="4098" width="50.42578125" customWidth="1"/>
    <col min="4099" max="4099" width="21.140625" customWidth="1"/>
    <col min="4100" max="4100" width="11.7109375" bestFit="1" customWidth="1"/>
    <col min="4101" max="4101" width="12.5703125" bestFit="1" customWidth="1"/>
    <col min="4102" max="4102" width="11.5703125" bestFit="1" customWidth="1"/>
    <col min="4354" max="4354" width="50.42578125" customWidth="1"/>
    <col min="4355" max="4355" width="21.140625" customWidth="1"/>
    <col min="4356" max="4356" width="11.7109375" bestFit="1" customWidth="1"/>
    <col min="4357" max="4357" width="12.5703125" bestFit="1" customWidth="1"/>
    <col min="4358" max="4358" width="11.5703125" bestFit="1" customWidth="1"/>
    <col min="4610" max="4610" width="50.42578125" customWidth="1"/>
    <col min="4611" max="4611" width="21.140625" customWidth="1"/>
    <col min="4612" max="4612" width="11.7109375" bestFit="1" customWidth="1"/>
    <col min="4613" max="4613" width="12.5703125" bestFit="1" customWidth="1"/>
    <col min="4614" max="4614" width="11.5703125" bestFit="1" customWidth="1"/>
    <col min="4866" max="4866" width="50.42578125" customWidth="1"/>
    <col min="4867" max="4867" width="21.140625" customWidth="1"/>
    <col min="4868" max="4868" width="11.7109375" bestFit="1" customWidth="1"/>
    <col min="4869" max="4869" width="12.5703125" bestFit="1" customWidth="1"/>
    <col min="4870" max="4870" width="11.5703125" bestFit="1" customWidth="1"/>
    <col min="5122" max="5122" width="50.42578125" customWidth="1"/>
    <col min="5123" max="5123" width="21.140625" customWidth="1"/>
    <col min="5124" max="5124" width="11.7109375" bestFit="1" customWidth="1"/>
    <col min="5125" max="5125" width="12.5703125" bestFit="1" customWidth="1"/>
    <col min="5126" max="5126" width="11.5703125" bestFit="1" customWidth="1"/>
    <col min="5378" max="5378" width="50.42578125" customWidth="1"/>
    <col min="5379" max="5379" width="21.140625" customWidth="1"/>
    <col min="5380" max="5380" width="11.7109375" bestFit="1" customWidth="1"/>
    <col min="5381" max="5381" width="12.5703125" bestFit="1" customWidth="1"/>
    <col min="5382" max="5382" width="11.5703125" bestFit="1" customWidth="1"/>
    <col min="5634" max="5634" width="50.42578125" customWidth="1"/>
    <col min="5635" max="5635" width="21.140625" customWidth="1"/>
    <col min="5636" max="5636" width="11.7109375" bestFit="1" customWidth="1"/>
    <col min="5637" max="5637" width="12.5703125" bestFit="1" customWidth="1"/>
    <col min="5638" max="5638" width="11.5703125" bestFit="1" customWidth="1"/>
    <col min="5890" max="5890" width="50.42578125" customWidth="1"/>
    <col min="5891" max="5891" width="21.140625" customWidth="1"/>
    <col min="5892" max="5892" width="11.7109375" bestFit="1" customWidth="1"/>
    <col min="5893" max="5893" width="12.5703125" bestFit="1" customWidth="1"/>
    <col min="5894" max="5894" width="11.5703125" bestFit="1" customWidth="1"/>
    <col min="6146" max="6146" width="50.42578125" customWidth="1"/>
    <col min="6147" max="6147" width="21.140625" customWidth="1"/>
    <col min="6148" max="6148" width="11.7109375" bestFit="1" customWidth="1"/>
    <col min="6149" max="6149" width="12.5703125" bestFit="1" customWidth="1"/>
    <col min="6150" max="6150" width="11.5703125" bestFit="1" customWidth="1"/>
    <col min="6402" max="6402" width="50.42578125" customWidth="1"/>
    <col min="6403" max="6403" width="21.140625" customWidth="1"/>
    <col min="6404" max="6404" width="11.7109375" bestFit="1" customWidth="1"/>
    <col min="6405" max="6405" width="12.5703125" bestFit="1" customWidth="1"/>
    <col min="6406" max="6406" width="11.5703125" bestFit="1" customWidth="1"/>
    <col min="6658" max="6658" width="50.42578125" customWidth="1"/>
    <col min="6659" max="6659" width="21.140625" customWidth="1"/>
    <col min="6660" max="6660" width="11.7109375" bestFit="1" customWidth="1"/>
    <col min="6661" max="6661" width="12.5703125" bestFit="1" customWidth="1"/>
    <col min="6662" max="6662" width="11.5703125" bestFit="1" customWidth="1"/>
    <col min="6914" max="6914" width="50.42578125" customWidth="1"/>
    <col min="6915" max="6915" width="21.140625" customWidth="1"/>
    <col min="6916" max="6916" width="11.7109375" bestFit="1" customWidth="1"/>
    <col min="6917" max="6917" width="12.5703125" bestFit="1" customWidth="1"/>
    <col min="6918" max="6918" width="11.5703125" bestFit="1" customWidth="1"/>
    <col min="7170" max="7170" width="50.42578125" customWidth="1"/>
    <col min="7171" max="7171" width="21.140625" customWidth="1"/>
    <col min="7172" max="7172" width="11.7109375" bestFit="1" customWidth="1"/>
    <col min="7173" max="7173" width="12.5703125" bestFit="1" customWidth="1"/>
    <col min="7174" max="7174" width="11.5703125" bestFit="1" customWidth="1"/>
    <col min="7426" max="7426" width="50.42578125" customWidth="1"/>
    <col min="7427" max="7427" width="21.140625" customWidth="1"/>
    <col min="7428" max="7428" width="11.7109375" bestFit="1" customWidth="1"/>
    <col min="7429" max="7429" width="12.5703125" bestFit="1" customWidth="1"/>
    <col min="7430" max="7430" width="11.5703125" bestFit="1" customWidth="1"/>
    <col min="7682" max="7682" width="50.42578125" customWidth="1"/>
    <col min="7683" max="7683" width="21.140625" customWidth="1"/>
    <col min="7684" max="7684" width="11.7109375" bestFit="1" customWidth="1"/>
    <col min="7685" max="7685" width="12.5703125" bestFit="1" customWidth="1"/>
    <col min="7686" max="7686" width="11.5703125" bestFit="1" customWidth="1"/>
    <col min="7938" max="7938" width="50.42578125" customWidth="1"/>
    <col min="7939" max="7939" width="21.140625" customWidth="1"/>
    <col min="7940" max="7940" width="11.7109375" bestFit="1" customWidth="1"/>
    <col min="7941" max="7941" width="12.5703125" bestFit="1" customWidth="1"/>
    <col min="7942" max="7942" width="11.5703125" bestFit="1" customWidth="1"/>
    <col min="8194" max="8194" width="50.42578125" customWidth="1"/>
    <col min="8195" max="8195" width="21.140625" customWidth="1"/>
    <col min="8196" max="8196" width="11.7109375" bestFit="1" customWidth="1"/>
    <col min="8197" max="8197" width="12.5703125" bestFit="1" customWidth="1"/>
    <col min="8198" max="8198" width="11.5703125" bestFit="1" customWidth="1"/>
    <col min="8450" max="8450" width="50.42578125" customWidth="1"/>
    <col min="8451" max="8451" width="21.140625" customWidth="1"/>
    <col min="8452" max="8452" width="11.7109375" bestFit="1" customWidth="1"/>
    <col min="8453" max="8453" width="12.5703125" bestFit="1" customWidth="1"/>
    <col min="8454" max="8454" width="11.5703125" bestFit="1" customWidth="1"/>
    <col min="8706" max="8706" width="50.42578125" customWidth="1"/>
    <col min="8707" max="8707" width="21.140625" customWidth="1"/>
    <col min="8708" max="8708" width="11.7109375" bestFit="1" customWidth="1"/>
    <col min="8709" max="8709" width="12.5703125" bestFit="1" customWidth="1"/>
    <col min="8710" max="8710" width="11.5703125" bestFit="1" customWidth="1"/>
    <col min="8962" max="8962" width="50.42578125" customWidth="1"/>
    <col min="8963" max="8963" width="21.140625" customWidth="1"/>
    <col min="8964" max="8964" width="11.7109375" bestFit="1" customWidth="1"/>
    <col min="8965" max="8965" width="12.5703125" bestFit="1" customWidth="1"/>
    <col min="8966" max="8966" width="11.5703125" bestFit="1" customWidth="1"/>
    <col min="9218" max="9218" width="50.42578125" customWidth="1"/>
    <col min="9219" max="9219" width="21.140625" customWidth="1"/>
    <col min="9220" max="9220" width="11.7109375" bestFit="1" customWidth="1"/>
    <col min="9221" max="9221" width="12.5703125" bestFit="1" customWidth="1"/>
    <col min="9222" max="9222" width="11.5703125" bestFit="1" customWidth="1"/>
    <col min="9474" max="9474" width="50.42578125" customWidth="1"/>
    <col min="9475" max="9475" width="21.140625" customWidth="1"/>
    <col min="9476" max="9476" width="11.7109375" bestFit="1" customWidth="1"/>
    <col min="9477" max="9477" width="12.5703125" bestFit="1" customWidth="1"/>
    <col min="9478" max="9478" width="11.5703125" bestFit="1" customWidth="1"/>
    <col min="9730" max="9730" width="50.42578125" customWidth="1"/>
    <col min="9731" max="9731" width="21.140625" customWidth="1"/>
    <col min="9732" max="9732" width="11.7109375" bestFit="1" customWidth="1"/>
    <col min="9733" max="9733" width="12.5703125" bestFit="1" customWidth="1"/>
    <col min="9734" max="9734" width="11.5703125" bestFit="1" customWidth="1"/>
    <col min="9986" max="9986" width="50.42578125" customWidth="1"/>
    <col min="9987" max="9987" width="21.140625" customWidth="1"/>
    <col min="9988" max="9988" width="11.7109375" bestFit="1" customWidth="1"/>
    <col min="9989" max="9989" width="12.5703125" bestFit="1" customWidth="1"/>
    <col min="9990" max="9990" width="11.5703125" bestFit="1" customWidth="1"/>
    <col min="10242" max="10242" width="50.42578125" customWidth="1"/>
    <col min="10243" max="10243" width="21.140625" customWidth="1"/>
    <col min="10244" max="10244" width="11.7109375" bestFit="1" customWidth="1"/>
    <col min="10245" max="10245" width="12.5703125" bestFit="1" customWidth="1"/>
    <col min="10246" max="10246" width="11.5703125" bestFit="1" customWidth="1"/>
    <col min="10498" max="10498" width="50.42578125" customWidth="1"/>
    <col min="10499" max="10499" width="21.140625" customWidth="1"/>
    <col min="10500" max="10500" width="11.7109375" bestFit="1" customWidth="1"/>
    <col min="10501" max="10501" width="12.5703125" bestFit="1" customWidth="1"/>
    <col min="10502" max="10502" width="11.5703125" bestFit="1" customWidth="1"/>
    <col min="10754" max="10754" width="50.42578125" customWidth="1"/>
    <col min="10755" max="10755" width="21.140625" customWidth="1"/>
    <col min="10756" max="10756" width="11.7109375" bestFit="1" customWidth="1"/>
    <col min="10757" max="10757" width="12.5703125" bestFit="1" customWidth="1"/>
    <col min="10758" max="10758" width="11.5703125" bestFit="1" customWidth="1"/>
    <col min="11010" max="11010" width="50.42578125" customWidth="1"/>
    <col min="11011" max="11011" width="21.140625" customWidth="1"/>
    <col min="11012" max="11012" width="11.7109375" bestFit="1" customWidth="1"/>
    <col min="11013" max="11013" width="12.5703125" bestFit="1" customWidth="1"/>
    <col min="11014" max="11014" width="11.5703125" bestFit="1" customWidth="1"/>
    <col min="11266" max="11266" width="50.42578125" customWidth="1"/>
    <col min="11267" max="11267" width="21.140625" customWidth="1"/>
    <col min="11268" max="11268" width="11.7109375" bestFit="1" customWidth="1"/>
    <col min="11269" max="11269" width="12.5703125" bestFit="1" customWidth="1"/>
    <col min="11270" max="11270" width="11.5703125" bestFit="1" customWidth="1"/>
    <col min="11522" max="11522" width="50.42578125" customWidth="1"/>
    <col min="11523" max="11523" width="21.140625" customWidth="1"/>
    <col min="11524" max="11524" width="11.7109375" bestFit="1" customWidth="1"/>
    <col min="11525" max="11525" width="12.5703125" bestFit="1" customWidth="1"/>
    <col min="11526" max="11526" width="11.5703125" bestFit="1" customWidth="1"/>
    <col min="11778" max="11778" width="50.42578125" customWidth="1"/>
    <col min="11779" max="11779" width="21.140625" customWidth="1"/>
    <col min="11780" max="11780" width="11.7109375" bestFit="1" customWidth="1"/>
    <col min="11781" max="11781" width="12.5703125" bestFit="1" customWidth="1"/>
    <col min="11782" max="11782" width="11.5703125" bestFit="1" customWidth="1"/>
    <col min="12034" max="12034" width="50.42578125" customWidth="1"/>
    <col min="12035" max="12035" width="21.140625" customWidth="1"/>
    <col min="12036" max="12036" width="11.7109375" bestFit="1" customWidth="1"/>
    <col min="12037" max="12037" width="12.5703125" bestFit="1" customWidth="1"/>
    <col min="12038" max="12038" width="11.5703125" bestFit="1" customWidth="1"/>
    <col min="12290" max="12290" width="50.42578125" customWidth="1"/>
    <col min="12291" max="12291" width="21.140625" customWidth="1"/>
    <col min="12292" max="12292" width="11.7109375" bestFit="1" customWidth="1"/>
    <col min="12293" max="12293" width="12.5703125" bestFit="1" customWidth="1"/>
    <col min="12294" max="12294" width="11.5703125" bestFit="1" customWidth="1"/>
    <col min="12546" max="12546" width="50.42578125" customWidth="1"/>
    <col min="12547" max="12547" width="21.140625" customWidth="1"/>
    <col min="12548" max="12548" width="11.7109375" bestFit="1" customWidth="1"/>
    <col min="12549" max="12549" width="12.5703125" bestFit="1" customWidth="1"/>
    <col min="12550" max="12550" width="11.5703125" bestFit="1" customWidth="1"/>
    <col min="12802" max="12802" width="50.42578125" customWidth="1"/>
    <col min="12803" max="12803" width="21.140625" customWidth="1"/>
    <col min="12804" max="12804" width="11.7109375" bestFit="1" customWidth="1"/>
    <col min="12805" max="12805" width="12.5703125" bestFit="1" customWidth="1"/>
    <col min="12806" max="12806" width="11.5703125" bestFit="1" customWidth="1"/>
    <col min="13058" max="13058" width="50.42578125" customWidth="1"/>
    <col min="13059" max="13059" width="21.140625" customWidth="1"/>
    <col min="13060" max="13060" width="11.7109375" bestFit="1" customWidth="1"/>
    <col min="13061" max="13061" width="12.5703125" bestFit="1" customWidth="1"/>
    <col min="13062" max="13062" width="11.5703125" bestFit="1" customWidth="1"/>
    <col min="13314" max="13314" width="50.42578125" customWidth="1"/>
    <col min="13315" max="13315" width="21.140625" customWidth="1"/>
    <col min="13316" max="13316" width="11.7109375" bestFit="1" customWidth="1"/>
    <col min="13317" max="13317" width="12.5703125" bestFit="1" customWidth="1"/>
    <col min="13318" max="13318" width="11.5703125" bestFit="1" customWidth="1"/>
    <col min="13570" max="13570" width="50.42578125" customWidth="1"/>
    <col min="13571" max="13571" width="21.140625" customWidth="1"/>
    <col min="13572" max="13572" width="11.7109375" bestFit="1" customWidth="1"/>
    <col min="13573" max="13573" width="12.5703125" bestFit="1" customWidth="1"/>
    <col min="13574" max="13574" width="11.5703125" bestFit="1" customWidth="1"/>
    <col min="13826" max="13826" width="50.42578125" customWidth="1"/>
    <col min="13827" max="13827" width="21.140625" customWidth="1"/>
    <col min="13828" max="13828" width="11.7109375" bestFit="1" customWidth="1"/>
    <col min="13829" max="13829" width="12.5703125" bestFit="1" customWidth="1"/>
    <col min="13830" max="13830" width="11.5703125" bestFit="1" customWidth="1"/>
    <col min="14082" max="14082" width="50.42578125" customWidth="1"/>
    <col min="14083" max="14083" width="21.140625" customWidth="1"/>
    <col min="14084" max="14084" width="11.7109375" bestFit="1" customWidth="1"/>
    <col min="14085" max="14085" width="12.5703125" bestFit="1" customWidth="1"/>
    <col min="14086" max="14086" width="11.5703125" bestFit="1" customWidth="1"/>
    <col min="14338" max="14338" width="50.42578125" customWidth="1"/>
    <col min="14339" max="14339" width="21.140625" customWidth="1"/>
    <col min="14340" max="14340" width="11.7109375" bestFit="1" customWidth="1"/>
    <col min="14341" max="14341" width="12.5703125" bestFit="1" customWidth="1"/>
    <col min="14342" max="14342" width="11.5703125" bestFit="1" customWidth="1"/>
    <col min="14594" max="14594" width="50.42578125" customWidth="1"/>
    <col min="14595" max="14595" width="21.140625" customWidth="1"/>
    <col min="14596" max="14596" width="11.7109375" bestFit="1" customWidth="1"/>
    <col min="14597" max="14597" width="12.5703125" bestFit="1" customWidth="1"/>
    <col min="14598" max="14598" width="11.5703125" bestFit="1" customWidth="1"/>
    <col min="14850" max="14850" width="50.42578125" customWidth="1"/>
    <col min="14851" max="14851" width="21.140625" customWidth="1"/>
    <col min="14852" max="14852" width="11.7109375" bestFit="1" customWidth="1"/>
    <col min="14853" max="14853" width="12.5703125" bestFit="1" customWidth="1"/>
    <col min="14854" max="14854" width="11.5703125" bestFit="1" customWidth="1"/>
    <col min="15106" max="15106" width="50.42578125" customWidth="1"/>
    <col min="15107" max="15107" width="21.140625" customWidth="1"/>
    <col min="15108" max="15108" width="11.7109375" bestFit="1" customWidth="1"/>
    <col min="15109" max="15109" width="12.5703125" bestFit="1" customWidth="1"/>
    <col min="15110" max="15110" width="11.5703125" bestFit="1" customWidth="1"/>
    <col min="15362" max="15362" width="50.42578125" customWidth="1"/>
    <col min="15363" max="15363" width="21.140625" customWidth="1"/>
    <col min="15364" max="15364" width="11.7109375" bestFit="1" customWidth="1"/>
    <col min="15365" max="15365" width="12.5703125" bestFit="1" customWidth="1"/>
    <col min="15366" max="15366" width="11.5703125" bestFit="1" customWidth="1"/>
    <col min="15618" max="15618" width="50.42578125" customWidth="1"/>
    <col min="15619" max="15619" width="21.140625" customWidth="1"/>
    <col min="15620" max="15620" width="11.7109375" bestFit="1" customWidth="1"/>
    <col min="15621" max="15621" width="12.5703125" bestFit="1" customWidth="1"/>
    <col min="15622" max="15622" width="11.5703125" bestFit="1" customWidth="1"/>
    <col min="15874" max="15874" width="50.42578125" customWidth="1"/>
    <col min="15875" max="15875" width="21.140625" customWidth="1"/>
    <col min="15876" max="15876" width="11.7109375" bestFit="1" customWidth="1"/>
    <col min="15877" max="15877" width="12.5703125" bestFit="1" customWidth="1"/>
    <col min="15878" max="15878" width="11.5703125" bestFit="1" customWidth="1"/>
    <col min="16130" max="16130" width="50.42578125" customWidth="1"/>
    <col min="16131" max="16131" width="21.140625" customWidth="1"/>
    <col min="16132" max="16132" width="11.7109375" bestFit="1" customWidth="1"/>
    <col min="16133" max="16133" width="12.5703125" bestFit="1" customWidth="1"/>
    <col min="16134" max="16134" width="11.5703125" bestFit="1" customWidth="1"/>
  </cols>
  <sheetData>
    <row r="2" spans="1:12" ht="19.5" x14ac:dyDescent="0.3">
      <c r="A2" s="212"/>
      <c r="B2" s="143" t="s">
        <v>20</v>
      </c>
      <c r="C2" s="143"/>
      <c r="D2" s="212"/>
      <c r="E2" s="212"/>
      <c r="F2" s="212"/>
      <c r="G2" s="212"/>
      <c r="H2" s="212"/>
      <c r="I2" s="212"/>
      <c r="J2" s="212"/>
      <c r="K2" s="212"/>
      <c r="L2" s="212"/>
    </row>
    <row r="3" spans="1:12" x14ac:dyDescent="0.25">
      <c r="B3" s="2"/>
      <c r="C3" s="2"/>
    </row>
    <row r="4" spans="1:12" ht="15.75" thickBot="1" x14ac:dyDescent="0.3">
      <c r="B4" s="2"/>
      <c r="C4" s="2"/>
    </row>
    <row r="5" spans="1:12" ht="18" x14ac:dyDescent="0.25">
      <c r="B5" s="147" t="s">
        <v>80</v>
      </c>
      <c r="C5" s="148"/>
    </row>
    <row r="6" spans="1:12" ht="24" customHeight="1" x14ac:dyDescent="0.25">
      <c r="B6" s="47" t="s">
        <v>24</v>
      </c>
      <c r="C6" s="26">
        <f>+[31]RECAUDACION!Q19</f>
        <v>3102049.08</v>
      </c>
      <c r="D6" s="6"/>
      <c r="E6" s="8"/>
    </row>
    <row r="7" spans="1:12" ht="24" customHeight="1" x14ac:dyDescent="0.25">
      <c r="B7" s="4" t="s">
        <v>2</v>
      </c>
      <c r="C7" s="27">
        <f>+[31]RECAUDACION!S19</f>
        <v>3716876.07</v>
      </c>
      <c r="D7" s="6"/>
      <c r="E7" s="8"/>
    </row>
    <row r="8" spans="1:12" ht="24" customHeight="1" x14ac:dyDescent="0.25">
      <c r="B8" s="4" t="s">
        <v>3</v>
      </c>
      <c r="C8" s="27">
        <f>+[31]RECAUDACION!U19</f>
        <v>1846758.15</v>
      </c>
      <c r="D8" s="6"/>
      <c r="E8" s="7"/>
    </row>
    <row r="9" spans="1:12" ht="24" customHeight="1" x14ac:dyDescent="0.25">
      <c r="B9" s="4" t="s">
        <v>4</v>
      </c>
      <c r="C9" s="27">
        <f>+[31]RECAUDACION!W19</f>
        <v>1279966.8400000001</v>
      </c>
      <c r="E9" s="8"/>
    </row>
    <row r="10" spans="1:12" ht="24" customHeight="1" x14ac:dyDescent="0.25">
      <c r="B10" s="4" t="s">
        <v>5</v>
      </c>
      <c r="C10" s="27">
        <f>+[31]RECAUDACION!Y20</f>
        <v>8982400.6999999993</v>
      </c>
      <c r="E10" s="8"/>
    </row>
    <row r="11" spans="1:12" ht="24" customHeight="1" x14ac:dyDescent="0.25">
      <c r="B11" s="4" t="s">
        <v>6</v>
      </c>
      <c r="C11" s="27">
        <f>+[31]RECAUDACION!AA20</f>
        <v>3998143.81</v>
      </c>
      <c r="E11" s="8"/>
    </row>
    <row r="12" spans="1:12" ht="24" customHeight="1" x14ac:dyDescent="0.25">
      <c r="B12" s="4" t="s">
        <v>7</v>
      </c>
      <c r="C12" s="27">
        <f>+[31]RECAUDACION!AC20</f>
        <v>7911671.7799999993</v>
      </c>
      <c r="E12" s="8"/>
    </row>
    <row r="13" spans="1:12" ht="24" customHeight="1" x14ac:dyDescent="0.25">
      <c r="B13" s="10" t="s">
        <v>8</v>
      </c>
      <c r="C13" s="60">
        <f>[31]RECAUDACION!AE20</f>
        <v>2163950.61</v>
      </c>
      <c r="E13" s="8"/>
    </row>
    <row r="14" spans="1:12" ht="24" customHeight="1" thickBot="1" x14ac:dyDescent="0.3">
      <c r="B14" s="14"/>
      <c r="C14" s="2"/>
    </row>
    <row r="15" spans="1:12" ht="24" customHeight="1" thickBot="1" x14ac:dyDescent="0.3">
      <c r="A15" s="33"/>
      <c r="B15" s="16" t="s">
        <v>9</v>
      </c>
      <c r="C15" s="169">
        <f>+C13</f>
        <v>2163950.61</v>
      </c>
    </row>
    <row r="16" spans="1:12" ht="24" customHeight="1" thickBot="1" x14ac:dyDescent="0.3">
      <c r="B16" s="2"/>
      <c r="C16" s="2"/>
    </row>
    <row r="17" spans="2:5" ht="24" customHeight="1" thickBot="1" x14ac:dyDescent="0.3">
      <c r="B17" s="141" t="s">
        <v>10</v>
      </c>
      <c r="C17" s="142"/>
    </row>
    <row r="18" spans="2:5" ht="24" customHeight="1" x14ac:dyDescent="0.25">
      <c r="B18" s="18" t="s">
        <v>13</v>
      </c>
      <c r="C18" s="185">
        <f>+C11-C10</f>
        <v>-4984256.8899999987</v>
      </c>
    </row>
    <row r="19" spans="2:5" ht="24" customHeight="1" x14ac:dyDescent="0.25">
      <c r="B19" s="18" t="s">
        <v>14</v>
      </c>
      <c r="C19" s="188">
        <f>+C12-C11</f>
        <v>3913527.9699999993</v>
      </c>
    </row>
    <row r="20" spans="2:5" ht="24" customHeight="1" x14ac:dyDescent="0.25">
      <c r="B20" s="18" t="s">
        <v>15</v>
      </c>
      <c r="C20" s="188">
        <f>+C13-C12</f>
        <v>-5747721.1699999999</v>
      </c>
    </row>
    <row r="21" spans="2:5" ht="24" customHeight="1" x14ac:dyDescent="0.25">
      <c r="B21" s="21" t="s">
        <v>16</v>
      </c>
      <c r="C21" s="186">
        <f>+(C18+C19+C20)/3</f>
        <v>-2272816.6966666668</v>
      </c>
    </row>
    <row r="22" spans="2:5" ht="24" customHeight="1" x14ac:dyDescent="0.25">
      <c r="B22" s="18" t="s">
        <v>17</v>
      </c>
      <c r="C22" s="19">
        <f>C13</f>
        <v>2163950.61</v>
      </c>
    </row>
    <row r="23" spans="2:5" ht="24" customHeight="1" thickBot="1" x14ac:dyDescent="0.3">
      <c r="B23" s="18" t="s">
        <v>18</v>
      </c>
      <c r="C23" s="19">
        <f>+C21+C22</f>
        <v>-108866.0866666669</v>
      </c>
    </row>
    <row r="24" spans="2:5" ht="42.75" customHeight="1" thickBot="1" x14ac:dyDescent="0.3">
      <c r="B24" s="24" t="s">
        <v>19</v>
      </c>
      <c r="C24" s="84">
        <v>1400000</v>
      </c>
      <c r="D24" s="98"/>
      <c r="E24" s="86"/>
    </row>
    <row r="25" spans="2:5" x14ac:dyDescent="0.25">
      <c r="B25" s="2"/>
      <c r="C25" s="2"/>
    </row>
    <row r="26" spans="2:5" x14ac:dyDescent="0.25">
      <c r="B26" s="2"/>
      <c r="C26" s="2"/>
    </row>
    <row r="27" spans="2:5" x14ac:dyDescent="0.25">
      <c r="B27" s="2"/>
      <c r="C27" s="2"/>
    </row>
    <row r="28" spans="2:5" x14ac:dyDescent="0.25">
      <c r="B28" s="2"/>
      <c r="C28" s="2"/>
    </row>
    <row r="29" spans="2:5" x14ac:dyDescent="0.25">
      <c r="B29" s="2"/>
      <c r="C29" s="2"/>
    </row>
    <row r="30" spans="2:5" x14ac:dyDescent="0.25">
      <c r="B30" s="2"/>
      <c r="C30" s="2"/>
    </row>
    <row r="31" spans="2:5" x14ac:dyDescent="0.25">
      <c r="B31" s="2"/>
      <c r="C31" s="2"/>
    </row>
    <row r="32" spans="2:5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</row>
    <row r="70" spans="2:3" x14ac:dyDescent="0.25">
      <c r="B70" s="2"/>
    </row>
    <row r="71" spans="2:3" x14ac:dyDescent="0.25">
      <c r="B71" s="2"/>
    </row>
    <row r="72" spans="2:3" x14ac:dyDescent="0.25">
      <c r="B72" s="2"/>
    </row>
    <row r="73" spans="2:3" x14ac:dyDescent="0.25">
      <c r="B73" s="2"/>
    </row>
    <row r="74" spans="2:3" x14ac:dyDescent="0.25">
      <c r="B74" s="2"/>
    </row>
    <row r="75" spans="2:3" x14ac:dyDescent="0.25">
      <c r="B75" s="2"/>
    </row>
    <row r="76" spans="2:3" x14ac:dyDescent="0.25">
      <c r="B76" s="2"/>
    </row>
    <row r="77" spans="2:3" x14ac:dyDescent="0.25">
      <c r="B77" s="2"/>
    </row>
    <row r="78" spans="2:3" x14ac:dyDescent="0.25">
      <c r="B78" s="2"/>
    </row>
    <row r="79" spans="2:3" x14ac:dyDescent="0.25">
      <c r="B79" s="2"/>
    </row>
    <row r="80" spans="2:3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</sheetData>
  <mergeCells count="3">
    <mergeCell ref="B2:C2"/>
    <mergeCell ref="B5:C5"/>
    <mergeCell ref="B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88"/>
  <sheetViews>
    <sheetView workbookViewId="0">
      <selection activeCell="E17" sqref="E17"/>
    </sheetView>
  </sheetViews>
  <sheetFormatPr baseColWidth="10" defaultRowHeight="15" x14ac:dyDescent="0.25"/>
  <cols>
    <col min="1" max="1" width="11.42578125" style="2"/>
    <col min="2" max="2" width="51.140625" customWidth="1"/>
    <col min="3" max="3" width="20.42578125" customWidth="1"/>
    <col min="4" max="4" width="11.7109375" style="2" bestFit="1" customWidth="1"/>
    <col min="5" max="5" width="12.85546875" style="2" bestFit="1" customWidth="1"/>
    <col min="6" max="6" width="11.5703125" style="2" bestFit="1" customWidth="1"/>
    <col min="7" max="45" width="11.42578125" style="2"/>
    <col min="258" max="258" width="51.140625" customWidth="1"/>
    <col min="259" max="259" width="20.42578125" customWidth="1"/>
    <col min="260" max="260" width="11.7109375" bestFit="1" customWidth="1"/>
    <col min="261" max="261" width="12.85546875" bestFit="1" customWidth="1"/>
    <col min="262" max="262" width="11.5703125" bestFit="1" customWidth="1"/>
    <col min="514" max="514" width="51.140625" customWidth="1"/>
    <col min="515" max="515" width="20.42578125" customWidth="1"/>
    <col min="516" max="516" width="11.7109375" bestFit="1" customWidth="1"/>
    <col min="517" max="517" width="12.85546875" bestFit="1" customWidth="1"/>
    <col min="518" max="518" width="11.5703125" bestFit="1" customWidth="1"/>
    <col min="770" max="770" width="51.140625" customWidth="1"/>
    <col min="771" max="771" width="20.42578125" customWidth="1"/>
    <col min="772" max="772" width="11.7109375" bestFit="1" customWidth="1"/>
    <col min="773" max="773" width="12.85546875" bestFit="1" customWidth="1"/>
    <col min="774" max="774" width="11.5703125" bestFit="1" customWidth="1"/>
    <col min="1026" max="1026" width="51.140625" customWidth="1"/>
    <col min="1027" max="1027" width="20.42578125" customWidth="1"/>
    <col min="1028" max="1028" width="11.7109375" bestFit="1" customWidth="1"/>
    <col min="1029" max="1029" width="12.85546875" bestFit="1" customWidth="1"/>
    <col min="1030" max="1030" width="11.5703125" bestFit="1" customWidth="1"/>
    <col min="1282" max="1282" width="51.140625" customWidth="1"/>
    <col min="1283" max="1283" width="20.42578125" customWidth="1"/>
    <col min="1284" max="1284" width="11.7109375" bestFit="1" customWidth="1"/>
    <col min="1285" max="1285" width="12.85546875" bestFit="1" customWidth="1"/>
    <col min="1286" max="1286" width="11.5703125" bestFit="1" customWidth="1"/>
    <col min="1538" max="1538" width="51.140625" customWidth="1"/>
    <col min="1539" max="1539" width="20.42578125" customWidth="1"/>
    <col min="1540" max="1540" width="11.7109375" bestFit="1" customWidth="1"/>
    <col min="1541" max="1541" width="12.85546875" bestFit="1" customWidth="1"/>
    <col min="1542" max="1542" width="11.5703125" bestFit="1" customWidth="1"/>
    <col min="1794" max="1794" width="51.140625" customWidth="1"/>
    <col min="1795" max="1795" width="20.42578125" customWidth="1"/>
    <col min="1796" max="1796" width="11.7109375" bestFit="1" customWidth="1"/>
    <col min="1797" max="1797" width="12.85546875" bestFit="1" customWidth="1"/>
    <col min="1798" max="1798" width="11.5703125" bestFit="1" customWidth="1"/>
    <col min="2050" max="2050" width="51.140625" customWidth="1"/>
    <col min="2051" max="2051" width="20.42578125" customWidth="1"/>
    <col min="2052" max="2052" width="11.7109375" bestFit="1" customWidth="1"/>
    <col min="2053" max="2053" width="12.85546875" bestFit="1" customWidth="1"/>
    <col min="2054" max="2054" width="11.5703125" bestFit="1" customWidth="1"/>
    <col min="2306" max="2306" width="51.140625" customWidth="1"/>
    <col min="2307" max="2307" width="20.42578125" customWidth="1"/>
    <col min="2308" max="2308" width="11.7109375" bestFit="1" customWidth="1"/>
    <col min="2309" max="2309" width="12.85546875" bestFit="1" customWidth="1"/>
    <col min="2310" max="2310" width="11.5703125" bestFit="1" customWidth="1"/>
    <col min="2562" max="2562" width="51.140625" customWidth="1"/>
    <col min="2563" max="2563" width="20.42578125" customWidth="1"/>
    <col min="2564" max="2564" width="11.7109375" bestFit="1" customWidth="1"/>
    <col min="2565" max="2565" width="12.85546875" bestFit="1" customWidth="1"/>
    <col min="2566" max="2566" width="11.5703125" bestFit="1" customWidth="1"/>
    <col min="2818" max="2818" width="51.140625" customWidth="1"/>
    <col min="2819" max="2819" width="20.42578125" customWidth="1"/>
    <col min="2820" max="2820" width="11.7109375" bestFit="1" customWidth="1"/>
    <col min="2821" max="2821" width="12.85546875" bestFit="1" customWidth="1"/>
    <col min="2822" max="2822" width="11.5703125" bestFit="1" customWidth="1"/>
    <col min="3074" max="3074" width="51.140625" customWidth="1"/>
    <col min="3075" max="3075" width="20.42578125" customWidth="1"/>
    <col min="3076" max="3076" width="11.7109375" bestFit="1" customWidth="1"/>
    <col min="3077" max="3077" width="12.85546875" bestFit="1" customWidth="1"/>
    <col min="3078" max="3078" width="11.5703125" bestFit="1" customWidth="1"/>
    <col min="3330" max="3330" width="51.140625" customWidth="1"/>
    <col min="3331" max="3331" width="20.42578125" customWidth="1"/>
    <col min="3332" max="3332" width="11.7109375" bestFit="1" customWidth="1"/>
    <col min="3333" max="3333" width="12.85546875" bestFit="1" customWidth="1"/>
    <col min="3334" max="3334" width="11.5703125" bestFit="1" customWidth="1"/>
    <col min="3586" max="3586" width="51.140625" customWidth="1"/>
    <col min="3587" max="3587" width="20.42578125" customWidth="1"/>
    <col min="3588" max="3588" width="11.7109375" bestFit="1" customWidth="1"/>
    <col min="3589" max="3589" width="12.85546875" bestFit="1" customWidth="1"/>
    <col min="3590" max="3590" width="11.5703125" bestFit="1" customWidth="1"/>
    <col min="3842" max="3842" width="51.140625" customWidth="1"/>
    <col min="3843" max="3843" width="20.42578125" customWidth="1"/>
    <col min="3844" max="3844" width="11.7109375" bestFit="1" customWidth="1"/>
    <col min="3845" max="3845" width="12.85546875" bestFit="1" customWidth="1"/>
    <col min="3846" max="3846" width="11.5703125" bestFit="1" customWidth="1"/>
    <col min="4098" max="4098" width="51.140625" customWidth="1"/>
    <col min="4099" max="4099" width="20.42578125" customWidth="1"/>
    <col min="4100" max="4100" width="11.7109375" bestFit="1" customWidth="1"/>
    <col min="4101" max="4101" width="12.85546875" bestFit="1" customWidth="1"/>
    <col min="4102" max="4102" width="11.5703125" bestFit="1" customWidth="1"/>
    <col min="4354" max="4354" width="51.140625" customWidth="1"/>
    <col min="4355" max="4355" width="20.42578125" customWidth="1"/>
    <col min="4356" max="4356" width="11.7109375" bestFit="1" customWidth="1"/>
    <col min="4357" max="4357" width="12.85546875" bestFit="1" customWidth="1"/>
    <col min="4358" max="4358" width="11.5703125" bestFit="1" customWidth="1"/>
    <col min="4610" max="4610" width="51.140625" customWidth="1"/>
    <col min="4611" max="4611" width="20.42578125" customWidth="1"/>
    <col min="4612" max="4612" width="11.7109375" bestFit="1" customWidth="1"/>
    <col min="4613" max="4613" width="12.85546875" bestFit="1" customWidth="1"/>
    <col min="4614" max="4614" width="11.5703125" bestFit="1" customWidth="1"/>
    <col min="4866" max="4866" width="51.140625" customWidth="1"/>
    <col min="4867" max="4867" width="20.42578125" customWidth="1"/>
    <col min="4868" max="4868" width="11.7109375" bestFit="1" customWidth="1"/>
    <col min="4869" max="4869" width="12.85546875" bestFit="1" customWidth="1"/>
    <col min="4870" max="4870" width="11.5703125" bestFit="1" customWidth="1"/>
    <col min="5122" max="5122" width="51.140625" customWidth="1"/>
    <col min="5123" max="5123" width="20.42578125" customWidth="1"/>
    <col min="5124" max="5124" width="11.7109375" bestFit="1" customWidth="1"/>
    <col min="5125" max="5125" width="12.85546875" bestFit="1" customWidth="1"/>
    <col min="5126" max="5126" width="11.5703125" bestFit="1" customWidth="1"/>
    <col min="5378" max="5378" width="51.140625" customWidth="1"/>
    <col min="5379" max="5379" width="20.42578125" customWidth="1"/>
    <col min="5380" max="5380" width="11.7109375" bestFit="1" customWidth="1"/>
    <col min="5381" max="5381" width="12.85546875" bestFit="1" customWidth="1"/>
    <col min="5382" max="5382" width="11.5703125" bestFit="1" customWidth="1"/>
    <col min="5634" max="5634" width="51.140625" customWidth="1"/>
    <col min="5635" max="5635" width="20.42578125" customWidth="1"/>
    <col min="5636" max="5636" width="11.7109375" bestFit="1" customWidth="1"/>
    <col min="5637" max="5637" width="12.85546875" bestFit="1" customWidth="1"/>
    <col min="5638" max="5638" width="11.5703125" bestFit="1" customWidth="1"/>
    <col min="5890" max="5890" width="51.140625" customWidth="1"/>
    <col min="5891" max="5891" width="20.42578125" customWidth="1"/>
    <col min="5892" max="5892" width="11.7109375" bestFit="1" customWidth="1"/>
    <col min="5893" max="5893" width="12.85546875" bestFit="1" customWidth="1"/>
    <col min="5894" max="5894" width="11.5703125" bestFit="1" customWidth="1"/>
    <col min="6146" max="6146" width="51.140625" customWidth="1"/>
    <col min="6147" max="6147" width="20.42578125" customWidth="1"/>
    <col min="6148" max="6148" width="11.7109375" bestFit="1" customWidth="1"/>
    <col min="6149" max="6149" width="12.85546875" bestFit="1" customWidth="1"/>
    <col min="6150" max="6150" width="11.5703125" bestFit="1" customWidth="1"/>
    <col min="6402" max="6402" width="51.140625" customWidth="1"/>
    <col min="6403" max="6403" width="20.42578125" customWidth="1"/>
    <col min="6404" max="6404" width="11.7109375" bestFit="1" customWidth="1"/>
    <col min="6405" max="6405" width="12.85546875" bestFit="1" customWidth="1"/>
    <col min="6406" max="6406" width="11.5703125" bestFit="1" customWidth="1"/>
    <col min="6658" max="6658" width="51.140625" customWidth="1"/>
    <col min="6659" max="6659" width="20.42578125" customWidth="1"/>
    <col min="6660" max="6660" width="11.7109375" bestFit="1" customWidth="1"/>
    <col min="6661" max="6661" width="12.85546875" bestFit="1" customWidth="1"/>
    <col min="6662" max="6662" width="11.5703125" bestFit="1" customWidth="1"/>
    <col min="6914" max="6914" width="51.140625" customWidth="1"/>
    <col min="6915" max="6915" width="20.42578125" customWidth="1"/>
    <col min="6916" max="6916" width="11.7109375" bestFit="1" customWidth="1"/>
    <col min="6917" max="6917" width="12.85546875" bestFit="1" customWidth="1"/>
    <col min="6918" max="6918" width="11.5703125" bestFit="1" customWidth="1"/>
    <col min="7170" max="7170" width="51.140625" customWidth="1"/>
    <col min="7171" max="7171" width="20.42578125" customWidth="1"/>
    <col min="7172" max="7172" width="11.7109375" bestFit="1" customWidth="1"/>
    <col min="7173" max="7173" width="12.85546875" bestFit="1" customWidth="1"/>
    <col min="7174" max="7174" width="11.5703125" bestFit="1" customWidth="1"/>
    <col min="7426" max="7426" width="51.140625" customWidth="1"/>
    <col min="7427" max="7427" width="20.42578125" customWidth="1"/>
    <col min="7428" max="7428" width="11.7109375" bestFit="1" customWidth="1"/>
    <col min="7429" max="7429" width="12.85546875" bestFit="1" customWidth="1"/>
    <col min="7430" max="7430" width="11.5703125" bestFit="1" customWidth="1"/>
    <col min="7682" max="7682" width="51.140625" customWidth="1"/>
    <col min="7683" max="7683" width="20.42578125" customWidth="1"/>
    <col min="7684" max="7684" width="11.7109375" bestFit="1" customWidth="1"/>
    <col min="7685" max="7685" width="12.85546875" bestFit="1" customWidth="1"/>
    <col min="7686" max="7686" width="11.5703125" bestFit="1" customWidth="1"/>
    <col min="7938" max="7938" width="51.140625" customWidth="1"/>
    <col min="7939" max="7939" width="20.42578125" customWidth="1"/>
    <col min="7940" max="7940" width="11.7109375" bestFit="1" customWidth="1"/>
    <col min="7941" max="7941" width="12.85546875" bestFit="1" customWidth="1"/>
    <col min="7942" max="7942" width="11.5703125" bestFit="1" customWidth="1"/>
    <col min="8194" max="8194" width="51.140625" customWidth="1"/>
    <col min="8195" max="8195" width="20.42578125" customWidth="1"/>
    <col min="8196" max="8196" width="11.7109375" bestFit="1" customWidth="1"/>
    <col min="8197" max="8197" width="12.85546875" bestFit="1" customWidth="1"/>
    <col min="8198" max="8198" width="11.5703125" bestFit="1" customWidth="1"/>
    <col min="8450" max="8450" width="51.140625" customWidth="1"/>
    <col min="8451" max="8451" width="20.42578125" customWidth="1"/>
    <col min="8452" max="8452" width="11.7109375" bestFit="1" customWidth="1"/>
    <col min="8453" max="8453" width="12.85546875" bestFit="1" customWidth="1"/>
    <col min="8454" max="8454" width="11.5703125" bestFit="1" customWidth="1"/>
    <col min="8706" max="8706" width="51.140625" customWidth="1"/>
    <col min="8707" max="8707" width="20.42578125" customWidth="1"/>
    <col min="8708" max="8708" width="11.7109375" bestFit="1" customWidth="1"/>
    <col min="8709" max="8709" width="12.85546875" bestFit="1" customWidth="1"/>
    <col min="8710" max="8710" width="11.5703125" bestFit="1" customWidth="1"/>
    <col min="8962" max="8962" width="51.140625" customWidth="1"/>
    <col min="8963" max="8963" width="20.42578125" customWidth="1"/>
    <col min="8964" max="8964" width="11.7109375" bestFit="1" customWidth="1"/>
    <col min="8965" max="8965" width="12.85546875" bestFit="1" customWidth="1"/>
    <col min="8966" max="8966" width="11.5703125" bestFit="1" customWidth="1"/>
    <col min="9218" max="9218" width="51.140625" customWidth="1"/>
    <col min="9219" max="9219" width="20.42578125" customWidth="1"/>
    <col min="9220" max="9220" width="11.7109375" bestFit="1" customWidth="1"/>
    <col min="9221" max="9221" width="12.85546875" bestFit="1" customWidth="1"/>
    <col min="9222" max="9222" width="11.5703125" bestFit="1" customWidth="1"/>
    <col min="9474" max="9474" width="51.140625" customWidth="1"/>
    <col min="9475" max="9475" width="20.42578125" customWidth="1"/>
    <col min="9476" max="9476" width="11.7109375" bestFit="1" customWidth="1"/>
    <col min="9477" max="9477" width="12.85546875" bestFit="1" customWidth="1"/>
    <col min="9478" max="9478" width="11.5703125" bestFit="1" customWidth="1"/>
    <col min="9730" max="9730" width="51.140625" customWidth="1"/>
    <col min="9731" max="9731" width="20.42578125" customWidth="1"/>
    <col min="9732" max="9732" width="11.7109375" bestFit="1" customWidth="1"/>
    <col min="9733" max="9733" width="12.85546875" bestFit="1" customWidth="1"/>
    <col min="9734" max="9734" width="11.5703125" bestFit="1" customWidth="1"/>
    <col min="9986" max="9986" width="51.140625" customWidth="1"/>
    <col min="9987" max="9987" width="20.42578125" customWidth="1"/>
    <col min="9988" max="9988" width="11.7109375" bestFit="1" customWidth="1"/>
    <col min="9989" max="9989" width="12.85546875" bestFit="1" customWidth="1"/>
    <col min="9990" max="9990" width="11.5703125" bestFit="1" customWidth="1"/>
    <col min="10242" max="10242" width="51.140625" customWidth="1"/>
    <col min="10243" max="10243" width="20.42578125" customWidth="1"/>
    <col min="10244" max="10244" width="11.7109375" bestFit="1" customWidth="1"/>
    <col min="10245" max="10245" width="12.85546875" bestFit="1" customWidth="1"/>
    <col min="10246" max="10246" width="11.5703125" bestFit="1" customWidth="1"/>
    <col min="10498" max="10498" width="51.140625" customWidth="1"/>
    <col min="10499" max="10499" width="20.42578125" customWidth="1"/>
    <col min="10500" max="10500" width="11.7109375" bestFit="1" customWidth="1"/>
    <col min="10501" max="10501" width="12.85546875" bestFit="1" customWidth="1"/>
    <col min="10502" max="10502" width="11.5703125" bestFit="1" customWidth="1"/>
    <col min="10754" max="10754" width="51.140625" customWidth="1"/>
    <col min="10755" max="10755" width="20.42578125" customWidth="1"/>
    <col min="10756" max="10756" width="11.7109375" bestFit="1" customWidth="1"/>
    <col min="10757" max="10757" width="12.85546875" bestFit="1" customWidth="1"/>
    <col min="10758" max="10758" width="11.5703125" bestFit="1" customWidth="1"/>
    <col min="11010" max="11010" width="51.140625" customWidth="1"/>
    <col min="11011" max="11011" width="20.42578125" customWidth="1"/>
    <col min="11012" max="11012" width="11.7109375" bestFit="1" customWidth="1"/>
    <col min="11013" max="11013" width="12.85546875" bestFit="1" customWidth="1"/>
    <col min="11014" max="11014" width="11.5703125" bestFit="1" customWidth="1"/>
    <col min="11266" max="11266" width="51.140625" customWidth="1"/>
    <col min="11267" max="11267" width="20.42578125" customWidth="1"/>
    <col min="11268" max="11268" width="11.7109375" bestFit="1" customWidth="1"/>
    <col min="11269" max="11269" width="12.85546875" bestFit="1" customWidth="1"/>
    <col min="11270" max="11270" width="11.5703125" bestFit="1" customWidth="1"/>
    <col min="11522" max="11522" width="51.140625" customWidth="1"/>
    <col min="11523" max="11523" width="20.42578125" customWidth="1"/>
    <col min="11524" max="11524" width="11.7109375" bestFit="1" customWidth="1"/>
    <col min="11525" max="11525" width="12.85546875" bestFit="1" customWidth="1"/>
    <col min="11526" max="11526" width="11.5703125" bestFit="1" customWidth="1"/>
    <col min="11778" max="11778" width="51.140625" customWidth="1"/>
    <col min="11779" max="11779" width="20.42578125" customWidth="1"/>
    <col min="11780" max="11780" width="11.7109375" bestFit="1" customWidth="1"/>
    <col min="11781" max="11781" width="12.85546875" bestFit="1" customWidth="1"/>
    <col min="11782" max="11782" width="11.5703125" bestFit="1" customWidth="1"/>
    <col min="12034" max="12034" width="51.140625" customWidth="1"/>
    <col min="12035" max="12035" width="20.42578125" customWidth="1"/>
    <col min="12036" max="12036" width="11.7109375" bestFit="1" customWidth="1"/>
    <col min="12037" max="12037" width="12.85546875" bestFit="1" customWidth="1"/>
    <col min="12038" max="12038" width="11.5703125" bestFit="1" customWidth="1"/>
    <col min="12290" max="12290" width="51.140625" customWidth="1"/>
    <col min="12291" max="12291" width="20.42578125" customWidth="1"/>
    <col min="12292" max="12292" width="11.7109375" bestFit="1" customWidth="1"/>
    <col min="12293" max="12293" width="12.85546875" bestFit="1" customWidth="1"/>
    <col min="12294" max="12294" width="11.5703125" bestFit="1" customWidth="1"/>
    <col min="12546" max="12546" width="51.140625" customWidth="1"/>
    <col min="12547" max="12547" width="20.42578125" customWidth="1"/>
    <col min="12548" max="12548" width="11.7109375" bestFit="1" customWidth="1"/>
    <col min="12549" max="12549" width="12.85546875" bestFit="1" customWidth="1"/>
    <col min="12550" max="12550" width="11.5703125" bestFit="1" customWidth="1"/>
    <col min="12802" max="12802" width="51.140625" customWidth="1"/>
    <col min="12803" max="12803" width="20.42578125" customWidth="1"/>
    <col min="12804" max="12804" width="11.7109375" bestFit="1" customWidth="1"/>
    <col min="12805" max="12805" width="12.85546875" bestFit="1" customWidth="1"/>
    <col min="12806" max="12806" width="11.5703125" bestFit="1" customWidth="1"/>
    <col min="13058" max="13058" width="51.140625" customWidth="1"/>
    <col min="13059" max="13059" width="20.42578125" customWidth="1"/>
    <col min="13060" max="13060" width="11.7109375" bestFit="1" customWidth="1"/>
    <col min="13061" max="13061" width="12.85546875" bestFit="1" customWidth="1"/>
    <col min="13062" max="13062" width="11.5703125" bestFit="1" customWidth="1"/>
    <col min="13314" max="13314" width="51.140625" customWidth="1"/>
    <col min="13315" max="13315" width="20.42578125" customWidth="1"/>
    <col min="13316" max="13316" width="11.7109375" bestFit="1" customWidth="1"/>
    <col min="13317" max="13317" width="12.85546875" bestFit="1" customWidth="1"/>
    <col min="13318" max="13318" width="11.5703125" bestFit="1" customWidth="1"/>
    <col min="13570" max="13570" width="51.140625" customWidth="1"/>
    <col min="13571" max="13571" width="20.42578125" customWidth="1"/>
    <col min="13572" max="13572" width="11.7109375" bestFit="1" customWidth="1"/>
    <col min="13573" max="13573" width="12.85546875" bestFit="1" customWidth="1"/>
    <col min="13574" max="13574" width="11.5703125" bestFit="1" customWidth="1"/>
    <col min="13826" max="13826" width="51.140625" customWidth="1"/>
    <col min="13827" max="13827" width="20.42578125" customWidth="1"/>
    <col min="13828" max="13828" width="11.7109375" bestFit="1" customWidth="1"/>
    <col min="13829" max="13829" width="12.85546875" bestFit="1" customWidth="1"/>
    <col min="13830" max="13830" width="11.5703125" bestFit="1" customWidth="1"/>
    <col min="14082" max="14082" width="51.140625" customWidth="1"/>
    <col min="14083" max="14083" width="20.42578125" customWidth="1"/>
    <col min="14084" max="14084" width="11.7109375" bestFit="1" customWidth="1"/>
    <col min="14085" max="14085" width="12.85546875" bestFit="1" customWidth="1"/>
    <col min="14086" max="14086" width="11.5703125" bestFit="1" customWidth="1"/>
    <col min="14338" max="14338" width="51.140625" customWidth="1"/>
    <col min="14339" max="14339" width="20.42578125" customWidth="1"/>
    <col min="14340" max="14340" width="11.7109375" bestFit="1" customWidth="1"/>
    <col min="14341" max="14341" width="12.85546875" bestFit="1" customWidth="1"/>
    <col min="14342" max="14342" width="11.5703125" bestFit="1" customWidth="1"/>
    <col min="14594" max="14594" width="51.140625" customWidth="1"/>
    <col min="14595" max="14595" width="20.42578125" customWidth="1"/>
    <col min="14596" max="14596" width="11.7109375" bestFit="1" customWidth="1"/>
    <col min="14597" max="14597" width="12.85546875" bestFit="1" customWidth="1"/>
    <col min="14598" max="14598" width="11.5703125" bestFit="1" customWidth="1"/>
    <col min="14850" max="14850" width="51.140625" customWidth="1"/>
    <col min="14851" max="14851" width="20.42578125" customWidth="1"/>
    <col min="14852" max="14852" width="11.7109375" bestFit="1" customWidth="1"/>
    <col min="14853" max="14853" width="12.85546875" bestFit="1" customWidth="1"/>
    <col min="14854" max="14854" width="11.5703125" bestFit="1" customWidth="1"/>
    <col min="15106" max="15106" width="51.140625" customWidth="1"/>
    <col min="15107" max="15107" width="20.42578125" customWidth="1"/>
    <col min="15108" max="15108" width="11.7109375" bestFit="1" customWidth="1"/>
    <col min="15109" max="15109" width="12.85546875" bestFit="1" customWidth="1"/>
    <col min="15110" max="15110" width="11.5703125" bestFit="1" customWidth="1"/>
    <col min="15362" max="15362" width="51.140625" customWidth="1"/>
    <col min="15363" max="15363" width="20.42578125" customWidth="1"/>
    <col min="15364" max="15364" width="11.7109375" bestFit="1" customWidth="1"/>
    <col min="15365" max="15365" width="12.85546875" bestFit="1" customWidth="1"/>
    <col min="15366" max="15366" width="11.5703125" bestFit="1" customWidth="1"/>
    <col min="15618" max="15618" width="51.140625" customWidth="1"/>
    <col min="15619" max="15619" width="20.42578125" customWidth="1"/>
    <col min="15620" max="15620" width="11.7109375" bestFit="1" customWidth="1"/>
    <col min="15621" max="15621" width="12.85546875" bestFit="1" customWidth="1"/>
    <col min="15622" max="15622" width="11.5703125" bestFit="1" customWidth="1"/>
    <col min="15874" max="15874" width="51.140625" customWidth="1"/>
    <col min="15875" max="15875" width="20.42578125" customWidth="1"/>
    <col min="15876" max="15876" width="11.7109375" bestFit="1" customWidth="1"/>
    <col min="15877" max="15877" width="12.85546875" bestFit="1" customWidth="1"/>
    <col min="15878" max="15878" width="11.5703125" bestFit="1" customWidth="1"/>
    <col min="16130" max="16130" width="51.140625" customWidth="1"/>
    <col min="16131" max="16131" width="20.42578125" customWidth="1"/>
    <col min="16132" max="16132" width="11.7109375" bestFit="1" customWidth="1"/>
    <col min="16133" max="16133" width="12.85546875" bestFit="1" customWidth="1"/>
    <col min="16134" max="16134" width="11.5703125" bestFit="1" customWidth="1"/>
  </cols>
  <sheetData>
    <row r="2" spans="1:3" ht="18" customHeight="1" x14ac:dyDescent="0.3">
      <c r="B2" s="143" t="s">
        <v>20</v>
      </c>
      <c r="C2" s="143"/>
    </row>
    <row r="3" spans="1:3" ht="11.25" customHeight="1" x14ac:dyDescent="0.25">
      <c r="B3" s="2"/>
      <c r="C3" s="2"/>
    </row>
    <row r="4" spans="1:3" ht="11.25" customHeight="1" thickBot="1" x14ac:dyDescent="0.3">
      <c r="B4" s="2"/>
      <c r="C4" s="2"/>
    </row>
    <row r="5" spans="1:3" ht="20.25" customHeight="1" x14ac:dyDescent="0.25">
      <c r="B5" s="149" t="s">
        <v>25</v>
      </c>
      <c r="C5" s="150"/>
    </row>
    <row r="6" spans="1:3" ht="30" customHeight="1" x14ac:dyDescent="0.25">
      <c r="B6" s="47" t="s">
        <v>24</v>
      </c>
      <c r="C6" s="26">
        <f>+[4]RECAUDACION!W19</f>
        <v>6634268.6299999999</v>
      </c>
    </row>
    <row r="7" spans="1:3" ht="31.5" customHeight="1" x14ac:dyDescent="0.25">
      <c r="B7" s="4" t="s">
        <v>2</v>
      </c>
      <c r="C7" s="27">
        <f>+[4]RECAUDACION!Z19</f>
        <v>7081640.1499999994</v>
      </c>
    </row>
    <row r="8" spans="1:3" ht="31.5" customHeight="1" x14ac:dyDescent="0.25">
      <c r="B8" s="4" t="s">
        <v>3</v>
      </c>
      <c r="C8" s="27">
        <f>+[4]RECAUDACION!AC19</f>
        <v>7622975</v>
      </c>
    </row>
    <row r="9" spans="1:3" ht="31.5" customHeight="1" x14ac:dyDescent="0.25">
      <c r="B9" s="4" t="s">
        <v>4</v>
      </c>
      <c r="C9" s="27">
        <f>+[4]RECAUDACION!AF19</f>
        <v>7807744.3599999994</v>
      </c>
    </row>
    <row r="10" spans="1:3" ht="31.5" customHeight="1" x14ac:dyDescent="0.25">
      <c r="B10" s="4" t="s">
        <v>5</v>
      </c>
      <c r="C10" s="27">
        <f>+[4]RECAUDACION!AI21</f>
        <v>6986140</v>
      </c>
    </row>
    <row r="11" spans="1:3" ht="31.5" customHeight="1" x14ac:dyDescent="0.25">
      <c r="B11" s="4" t="s">
        <v>6</v>
      </c>
      <c r="C11" s="27">
        <f>+[4]RECAUDACION!AL21</f>
        <v>7239635</v>
      </c>
    </row>
    <row r="12" spans="1:3" ht="31.5" customHeight="1" x14ac:dyDescent="0.25">
      <c r="B12" s="4" t="s">
        <v>7</v>
      </c>
      <c r="C12" s="27">
        <f>+[4]RECAUDACION!AO19</f>
        <v>6874830</v>
      </c>
    </row>
    <row r="13" spans="1:3" ht="31.5" customHeight="1" x14ac:dyDescent="0.25">
      <c r="B13" s="10" t="s">
        <v>8</v>
      </c>
      <c r="C13" s="60">
        <v>6626078.3600000003</v>
      </c>
    </row>
    <row r="14" spans="1:3" ht="19.5" customHeight="1" thickBot="1" x14ac:dyDescent="0.3">
      <c r="B14" s="2"/>
      <c r="C14" s="2"/>
    </row>
    <row r="15" spans="1:3" ht="18.75" customHeight="1" thickBot="1" x14ac:dyDescent="0.3">
      <c r="A15" s="33"/>
      <c r="B15" s="16" t="s">
        <v>9</v>
      </c>
      <c r="C15" s="61">
        <f>+C13</f>
        <v>6626078.3600000003</v>
      </c>
    </row>
    <row r="16" spans="1:3" ht="21.75" customHeight="1" thickBot="1" x14ac:dyDescent="0.3">
      <c r="B16" s="2"/>
      <c r="C16" s="2"/>
    </row>
    <row r="17" spans="2:5" ht="21.75" customHeight="1" thickBot="1" x14ac:dyDescent="0.3">
      <c r="B17" s="149" t="s">
        <v>10</v>
      </c>
      <c r="C17" s="150"/>
    </row>
    <row r="18" spans="2:5" ht="23.25" customHeight="1" x14ac:dyDescent="0.25">
      <c r="B18" s="18" t="s">
        <v>13</v>
      </c>
      <c r="C18" s="62">
        <f>+C11-C10</f>
        <v>253495</v>
      </c>
    </row>
    <row r="19" spans="2:5" ht="23.25" customHeight="1" x14ac:dyDescent="0.25">
      <c r="B19" s="18" t="s">
        <v>14</v>
      </c>
      <c r="C19" s="63">
        <f>+C12-C11</f>
        <v>-364805</v>
      </c>
    </row>
    <row r="20" spans="2:5" ht="23.25" customHeight="1" x14ac:dyDescent="0.25">
      <c r="B20" s="18" t="s">
        <v>15</v>
      </c>
      <c r="C20" s="63">
        <f>+C13-C12</f>
        <v>-248751.63999999966</v>
      </c>
    </row>
    <row r="21" spans="2:5" ht="23.25" customHeight="1" x14ac:dyDescent="0.25">
      <c r="B21" s="21" t="s">
        <v>16</v>
      </c>
      <c r="C21" s="37">
        <f>+(C18+C19+C20)/3</f>
        <v>-120020.54666666656</v>
      </c>
    </row>
    <row r="22" spans="2:5" ht="23.25" customHeight="1" x14ac:dyDescent="0.25">
      <c r="B22" s="18" t="s">
        <v>17</v>
      </c>
      <c r="C22" s="38">
        <f>+C13</f>
        <v>6626078.3600000003</v>
      </c>
    </row>
    <row r="23" spans="2:5" ht="23.25" customHeight="1" thickBot="1" x14ac:dyDescent="0.3">
      <c r="B23" s="18" t="s">
        <v>18</v>
      </c>
      <c r="C23" s="64">
        <f>+C21+C22</f>
        <v>6506057.8133333335</v>
      </c>
    </row>
    <row r="24" spans="2:5" ht="26.25" customHeight="1" thickBot="1" x14ac:dyDescent="0.3">
      <c r="B24" s="24" t="s">
        <v>19</v>
      </c>
      <c r="C24" s="65">
        <v>3000000</v>
      </c>
      <c r="D24" s="66"/>
      <c r="E24" s="67"/>
    </row>
    <row r="25" spans="2:5" ht="11.25" customHeight="1" x14ac:dyDescent="0.25">
      <c r="B25" s="2"/>
      <c r="C25" s="2"/>
    </row>
    <row r="26" spans="2:5" ht="11.25" customHeight="1" x14ac:dyDescent="0.25">
      <c r="B26" s="2"/>
      <c r="C26" s="2"/>
    </row>
    <row r="27" spans="2:5" ht="11.25" customHeight="1" x14ac:dyDescent="0.25">
      <c r="B27" s="2"/>
      <c r="C27" s="2"/>
    </row>
    <row r="28" spans="2:5" ht="11.25" customHeight="1" x14ac:dyDescent="0.25">
      <c r="B28" s="2"/>
      <c r="C28" s="2"/>
    </row>
    <row r="29" spans="2:5" ht="11.25" customHeight="1" x14ac:dyDescent="0.25">
      <c r="B29" s="2"/>
      <c r="C29" s="2"/>
    </row>
    <row r="30" spans="2:5" ht="11.25" customHeight="1" x14ac:dyDescent="0.25">
      <c r="B30" s="2"/>
      <c r="C30" s="2"/>
    </row>
    <row r="31" spans="2:5" ht="11.25" customHeight="1" x14ac:dyDescent="0.25">
      <c r="B31" s="2"/>
      <c r="C31" s="2"/>
    </row>
    <row r="32" spans="2:5" ht="11.25" customHeight="1" x14ac:dyDescent="0.25">
      <c r="B32" s="2"/>
      <c r="C32" s="2"/>
    </row>
    <row r="33" spans="2:3" ht="11.25" customHeight="1" x14ac:dyDescent="0.25">
      <c r="B33" s="2"/>
      <c r="C33" s="2"/>
    </row>
    <row r="34" spans="2:3" ht="11.25" customHeight="1" x14ac:dyDescent="0.25">
      <c r="B34" s="2"/>
      <c r="C34" s="2"/>
    </row>
    <row r="35" spans="2:3" ht="11.25" customHeight="1" x14ac:dyDescent="0.25">
      <c r="B35" s="2"/>
      <c r="C35" s="2"/>
    </row>
    <row r="36" spans="2:3" ht="11.25" customHeight="1" x14ac:dyDescent="0.25">
      <c r="B36" s="2"/>
      <c r="C36" s="2"/>
    </row>
    <row r="37" spans="2:3" ht="11.25" customHeight="1" x14ac:dyDescent="0.25">
      <c r="B37" s="2"/>
      <c r="C37" s="2"/>
    </row>
    <row r="38" spans="2:3" ht="11.25" customHeight="1" x14ac:dyDescent="0.25">
      <c r="B38" s="2"/>
      <c r="C38" s="2"/>
    </row>
    <row r="39" spans="2:3" ht="11.25" customHeight="1" x14ac:dyDescent="0.25">
      <c r="B39" s="2"/>
      <c r="C39" s="2"/>
    </row>
    <row r="40" spans="2:3" ht="11.25" customHeight="1" x14ac:dyDescent="0.25">
      <c r="B40" s="2"/>
      <c r="C40" s="2"/>
    </row>
    <row r="41" spans="2:3" ht="11.25" customHeight="1" x14ac:dyDescent="0.25">
      <c r="B41" s="2"/>
      <c r="C41" s="2"/>
    </row>
    <row r="42" spans="2:3" ht="11.25" customHeight="1" x14ac:dyDescent="0.25">
      <c r="B42" s="2"/>
      <c r="C42" s="2"/>
    </row>
    <row r="43" spans="2:3" ht="11.25" customHeight="1" x14ac:dyDescent="0.25">
      <c r="B43" s="2"/>
      <c r="C43" s="2"/>
    </row>
    <row r="44" spans="2:3" ht="11.25" customHeight="1" x14ac:dyDescent="0.25">
      <c r="B44" s="2"/>
      <c r="C44" s="2"/>
    </row>
    <row r="45" spans="2:3" ht="11.25" customHeight="1" x14ac:dyDescent="0.25">
      <c r="B45" s="2"/>
      <c r="C45" s="2"/>
    </row>
    <row r="46" spans="2:3" ht="11.25" customHeight="1" x14ac:dyDescent="0.25">
      <c r="B46" s="2"/>
      <c r="C46" s="2"/>
    </row>
    <row r="47" spans="2:3" ht="11.25" customHeight="1" x14ac:dyDescent="0.25">
      <c r="B47" s="2"/>
      <c r="C47" s="2"/>
    </row>
    <row r="48" spans="2:3" ht="11.25" customHeight="1" x14ac:dyDescent="0.25">
      <c r="B48" s="2"/>
      <c r="C48" s="2"/>
    </row>
    <row r="49" spans="2:3" ht="11.25" customHeight="1" x14ac:dyDescent="0.25">
      <c r="B49" s="2"/>
      <c r="C49" s="2"/>
    </row>
    <row r="50" spans="2:3" ht="11.25" customHeight="1" x14ac:dyDescent="0.25">
      <c r="B50" s="2"/>
      <c r="C50" s="2"/>
    </row>
    <row r="51" spans="2:3" ht="11.25" customHeight="1" x14ac:dyDescent="0.25">
      <c r="B51" s="2"/>
      <c r="C51" s="2"/>
    </row>
    <row r="52" spans="2:3" ht="11.25" customHeight="1" x14ac:dyDescent="0.25">
      <c r="B52" s="2"/>
      <c r="C52" s="2"/>
    </row>
    <row r="53" spans="2:3" ht="11.25" customHeight="1" x14ac:dyDescent="0.25">
      <c r="B53" s="2"/>
      <c r="C53" s="2"/>
    </row>
    <row r="54" spans="2:3" ht="11.25" customHeight="1" x14ac:dyDescent="0.25">
      <c r="B54" s="2"/>
      <c r="C54" s="2"/>
    </row>
    <row r="55" spans="2:3" ht="11.25" customHeight="1" x14ac:dyDescent="0.25">
      <c r="B55" s="2"/>
      <c r="C55" s="2"/>
    </row>
    <row r="56" spans="2:3" ht="11.25" customHeight="1" x14ac:dyDescent="0.25">
      <c r="B56" s="2"/>
      <c r="C56" s="2"/>
    </row>
    <row r="57" spans="2:3" ht="11.25" customHeight="1" x14ac:dyDescent="0.25">
      <c r="B57" s="2"/>
      <c r="C57" s="2"/>
    </row>
    <row r="58" spans="2:3" ht="11.25" customHeight="1" x14ac:dyDescent="0.25">
      <c r="B58" s="2"/>
      <c r="C58" s="2"/>
    </row>
    <row r="59" spans="2:3" ht="11.25" customHeight="1" x14ac:dyDescent="0.25">
      <c r="B59" s="2"/>
      <c r="C59" s="2"/>
    </row>
    <row r="60" spans="2:3" ht="11.25" customHeight="1" x14ac:dyDescent="0.25">
      <c r="B60" s="2"/>
    </row>
    <row r="61" spans="2:3" ht="11.25" customHeight="1" x14ac:dyDescent="0.25">
      <c r="B61" s="2"/>
    </row>
    <row r="62" spans="2:3" ht="11.25" customHeight="1" x14ac:dyDescent="0.25">
      <c r="B62" s="2"/>
    </row>
    <row r="63" spans="2:3" ht="11.25" customHeight="1" x14ac:dyDescent="0.25">
      <c r="B63" s="2"/>
    </row>
    <row r="64" spans="2:3" ht="11.25" customHeight="1" x14ac:dyDescent="0.25">
      <c r="B64" s="2"/>
    </row>
    <row r="65" spans="2:2" ht="11.25" customHeight="1" x14ac:dyDescent="0.25">
      <c r="B65" s="2"/>
    </row>
    <row r="66" spans="2:2" ht="11.25" customHeight="1" x14ac:dyDescent="0.25">
      <c r="B66" s="2"/>
    </row>
    <row r="67" spans="2:2" ht="11.25" customHeight="1" x14ac:dyDescent="0.25">
      <c r="B67" s="2"/>
    </row>
    <row r="68" spans="2:2" ht="11.25" customHeight="1" x14ac:dyDescent="0.25">
      <c r="B68" s="2"/>
    </row>
    <row r="69" spans="2:2" ht="11.25" customHeight="1" x14ac:dyDescent="0.25">
      <c r="B69" s="2"/>
    </row>
    <row r="70" spans="2:2" ht="11.25" customHeight="1" x14ac:dyDescent="0.25">
      <c r="B70" s="2"/>
    </row>
    <row r="71" spans="2:2" ht="11.25" customHeight="1" x14ac:dyDescent="0.25">
      <c r="B71" s="2"/>
    </row>
    <row r="72" spans="2:2" ht="11.25" customHeight="1" x14ac:dyDescent="0.25">
      <c r="B72" s="2"/>
    </row>
    <row r="73" spans="2:2" ht="11.25" customHeight="1" x14ac:dyDescent="0.25">
      <c r="B73" s="2"/>
    </row>
    <row r="74" spans="2:2" ht="11.25" customHeight="1" x14ac:dyDescent="0.25">
      <c r="B74" s="2"/>
    </row>
    <row r="75" spans="2:2" ht="11.25" customHeight="1" x14ac:dyDescent="0.25">
      <c r="B75" s="2"/>
    </row>
    <row r="76" spans="2:2" ht="11.25" customHeight="1" x14ac:dyDescent="0.25">
      <c r="B76" s="2"/>
    </row>
    <row r="77" spans="2:2" ht="11.25" customHeight="1" x14ac:dyDescent="0.25">
      <c r="B77" s="2"/>
    </row>
    <row r="78" spans="2:2" ht="11.25" customHeight="1" x14ac:dyDescent="0.25">
      <c r="B78" s="2"/>
    </row>
    <row r="79" spans="2:2" ht="11.25" customHeight="1" x14ac:dyDescent="0.25">
      <c r="B79" s="2"/>
    </row>
    <row r="80" spans="2:2" ht="11.25" customHeight="1" x14ac:dyDescent="0.25">
      <c r="B80" s="2"/>
    </row>
    <row r="81" spans="2:2" ht="11.25" customHeight="1" x14ac:dyDescent="0.25">
      <c r="B81" s="2"/>
    </row>
    <row r="82" spans="2:2" ht="11.25" customHeight="1" x14ac:dyDescent="0.25">
      <c r="B82" s="2"/>
    </row>
    <row r="83" spans="2:2" ht="11.25" customHeight="1" x14ac:dyDescent="0.25">
      <c r="B83" s="2"/>
    </row>
    <row r="84" spans="2:2" ht="11.25" customHeight="1" x14ac:dyDescent="0.25">
      <c r="B84" s="2"/>
    </row>
    <row r="85" spans="2:2" ht="11.25" customHeight="1" x14ac:dyDescent="0.25">
      <c r="B85" s="2"/>
    </row>
    <row r="86" spans="2:2" ht="11.25" customHeight="1" x14ac:dyDescent="0.25">
      <c r="B86" s="2"/>
    </row>
    <row r="87" spans="2:2" ht="11.25" customHeight="1" x14ac:dyDescent="0.25">
      <c r="B87" s="2"/>
    </row>
    <row r="88" spans="2:2" ht="11.25" customHeight="1" x14ac:dyDescent="0.25">
      <c r="B88" s="2"/>
    </row>
    <row r="89" spans="2:2" ht="11.25" customHeight="1" x14ac:dyDescent="0.25">
      <c r="B89" s="2"/>
    </row>
    <row r="90" spans="2:2" ht="11.25" customHeight="1" x14ac:dyDescent="0.25">
      <c r="B90" s="2"/>
    </row>
    <row r="91" spans="2:2" ht="11.25" customHeight="1" x14ac:dyDescent="0.25">
      <c r="B91" s="2"/>
    </row>
    <row r="92" spans="2:2" ht="11.25" customHeight="1" x14ac:dyDescent="0.25">
      <c r="B92" s="2"/>
    </row>
    <row r="93" spans="2:2" ht="11.25" customHeight="1" x14ac:dyDescent="0.25">
      <c r="B93" s="2"/>
    </row>
    <row r="94" spans="2:2" ht="11.25" customHeight="1" x14ac:dyDescent="0.25">
      <c r="B94" s="2"/>
    </row>
    <row r="95" spans="2:2" ht="11.25" customHeight="1" x14ac:dyDescent="0.25">
      <c r="B95" s="2"/>
    </row>
    <row r="96" spans="2:2" ht="11.25" customHeight="1" x14ac:dyDescent="0.25">
      <c r="B96" s="2"/>
    </row>
    <row r="97" spans="2:2" ht="11.25" customHeight="1" x14ac:dyDescent="0.25">
      <c r="B97" s="2"/>
    </row>
    <row r="98" spans="2:2" ht="11.25" customHeight="1" x14ac:dyDescent="0.25">
      <c r="B98" s="2"/>
    </row>
    <row r="99" spans="2:2" ht="11.25" customHeight="1" x14ac:dyDescent="0.25">
      <c r="B99" s="2"/>
    </row>
    <row r="100" spans="2:2" ht="11.25" customHeight="1" x14ac:dyDescent="0.25">
      <c r="B100" s="2"/>
    </row>
    <row r="101" spans="2:2" ht="11.25" customHeight="1" x14ac:dyDescent="0.25">
      <c r="B101" s="2"/>
    </row>
    <row r="102" spans="2:2" ht="11.25" customHeight="1" x14ac:dyDescent="0.25">
      <c r="B102" s="2"/>
    </row>
    <row r="103" spans="2:2" ht="11.25" customHeight="1" x14ac:dyDescent="0.25">
      <c r="B103" s="2"/>
    </row>
    <row r="104" spans="2:2" ht="11.25" customHeight="1" x14ac:dyDescent="0.25">
      <c r="B104" s="2"/>
    </row>
    <row r="105" spans="2:2" ht="11.25" customHeight="1" x14ac:dyDescent="0.25">
      <c r="B105" s="2"/>
    </row>
    <row r="106" spans="2:2" ht="11.25" customHeight="1" x14ac:dyDescent="0.25">
      <c r="B106" s="2"/>
    </row>
    <row r="107" spans="2:2" ht="11.25" customHeight="1" x14ac:dyDescent="0.25">
      <c r="B107" s="2"/>
    </row>
    <row r="108" spans="2:2" ht="11.25" customHeight="1" x14ac:dyDescent="0.25">
      <c r="B108" s="2"/>
    </row>
    <row r="109" spans="2:2" ht="11.25" customHeight="1" x14ac:dyDescent="0.25">
      <c r="B109" s="2"/>
    </row>
    <row r="110" spans="2:2" ht="11.25" customHeight="1" x14ac:dyDescent="0.25">
      <c r="B110" s="2"/>
    </row>
    <row r="111" spans="2:2" ht="11.25" customHeight="1" x14ac:dyDescent="0.25">
      <c r="B111" s="2"/>
    </row>
    <row r="112" spans="2:2" ht="11.25" customHeight="1" x14ac:dyDescent="0.25">
      <c r="B112" s="2"/>
    </row>
    <row r="113" spans="2:2" ht="11.25" customHeight="1" x14ac:dyDescent="0.25">
      <c r="B113" s="2"/>
    </row>
    <row r="114" spans="2:2" ht="11.25" customHeight="1" x14ac:dyDescent="0.25">
      <c r="B114" s="2"/>
    </row>
    <row r="115" spans="2:2" ht="11.25" customHeight="1" x14ac:dyDescent="0.25">
      <c r="B115" s="2"/>
    </row>
    <row r="116" spans="2:2" ht="11.25" customHeight="1" x14ac:dyDescent="0.25">
      <c r="B116" s="2"/>
    </row>
    <row r="117" spans="2:2" ht="11.25" customHeight="1" x14ac:dyDescent="0.25">
      <c r="B117" s="2"/>
    </row>
    <row r="118" spans="2:2" ht="11.25" customHeight="1" x14ac:dyDescent="0.25">
      <c r="B118" s="2"/>
    </row>
    <row r="119" spans="2:2" ht="11.25" customHeight="1" x14ac:dyDescent="0.25">
      <c r="B119" s="2"/>
    </row>
    <row r="120" spans="2:2" ht="11.25" customHeight="1" x14ac:dyDescent="0.25">
      <c r="B120" s="2"/>
    </row>
    <row r="121" spans="2:2" ht="11.25" customHeight="1" x14ac:dyDescent="0.25">
      <c r="B121" s="2"/>
    </row>
    <row r="122" spans="2:2" ht="11.25" customHeight="1" x14ac:dyDescent="0.25">
      <c r="B122" s="2"/>
    </row>
    <row r="123" spans="2:2" ht="11.25" customHeight="1" x14ac:dyDescent="0.25">
      <c r="B123" s="2"/>
    </row>
    <row r="124" spans="2:2" ht="11.25" customHeight="1" x14ac:dyDescent="0.25">
      <c r="B124" s="2"/>
    </row>
    <row r="125" spans="2:2" ht="11.25" customHeight="1" x14ac:dyDescent="0.25">
      <c r="B125" s="2"/>
    </row>
    <row r="126" spans="2:2" ht="11.25" customHeight="1" x14ac:dyDescent="0.25">
      <c r="B126" s="2"/>
    </row>
    <row r="127" spans="2:2" ht="11.25" customHeight="1" x14ac:dyDescent="0.25">
      <c r="B127" s="2"/>
    </row>
    <row r="128" spans="2:2" ht="11.25" customHeight="1" x14ac:dyDescent="0.25">
      <c r="B128" s="2"/>
    </row>
    <row r="129" spans="2:2" ht="11.25" customHeight="1" x14ac:dyDescent="0.25">
      <c r="B129" s="2"/>
    </row>
    <row r="130" spans="2:2" ht="11.25" customHeight="1" x14ac:dyDescent="0.25">
      <c r="B130" s="2"/>
    </row>
    <row r="131" spans="2:2" ht="11.25" customHeight="1" x14ac:dyDescent="0.25">
      <c r="B131" s="2"/>
    </row>
    <row r="132" spans="2:2" ht="11.25" customHeight="1" x14ac:dyDescent="0.25">
      <c r="B132" s="2"/>
    </row>
    <row r="133" spans="2:2" ht="11.25" customHeight="1" x14ac:dyDescent="0.25">
      <c r="B133" s="2"/>
    </row>
    <row r="134" spans="2:2" ht="11.25" customHeight="1" x14ac:dyDescent="0.25">
      <c r="B134" s="2"/>
    </row>
    <row r="135" spans="2:2" ht="11.25" customHeight="1" x14ac:dyDescent="0.25">
      <c r="B135" s="2"/>
    </row>
    <row r="136" spans="2:2" ht="11.25" customHeight="1" x14ac:dyDescent="0.25">
      <c r="B136" s="2"/>
    </row>
    <row r="137" spans="2:2" ht="11.25" customHeight="1" x14ac:dyDescent="0.25">
      <c r="B137" s="2"/>
    </row>
    <row r="138" spans="2:2" ht="11.25" customHeight="1" x14ac:dyDescent="0.25">
      <c r="B138" s="2"/>
    </row>
    <row r="139" spans="2:2" ht="11.25" customHeight="1" x14ac:dyDescent="0.25">
      <c r="B139" s="2"/>
    </row>
    <row r="140" spans="2:2" ht="11.25" customHeight="1" x14ac:dyDescent="0.25">
      <c r="B140" s="2"/>
    </row>
    <row r="141" spans="2:2" ht="11.25" customHeight="1" x14ac:dyDescent="0.25">
      <c r="B141" s="2"/>
    </row>
    <row r="142" spans="2:2" ht="11.25" customHeight="1" x14ac:dyDescent="0.25">
      <c r="B142" s="2"/>
    </row>
    <row r="143" spans="2:2" ht="11.25" customHeight="1" x14ac:dyDescent="0.25">
      <c r="B143" s="2"/>
    </row>
    <row r="144" spans="2:2" ht="11.25" customHeight="1" x14ac:dyDescent="0.25">
      <c r="B144" s="2"/>
    </row>
    <row r="145" spans="2:2" ht="11.25" customHeight="1" x14ac:dyDescent="0.25">
      <c r="B145" s="2"/>
    </row>
    <row r="146" spans="2:2" ht="11.25" customHeight="1" x14ac:dyDescent="0.25">
      <c r="B146" s="2"/>
    </row>
    <row r="147" spans="2:2" ht="11.25" customHeight="1" x14ac:dyDescent="0.25">
      <c r="B147" s="2"/>
    </row>
    <row r="148" spans="2:2" ht="11.25" customHeight="1" x14ac:dyDescent="0.25">
      <c r="B148" s="2"/>
    </row>
    <row r="149" spans="2:2" ht="11.25" customHeight="1" x14ac:dyDescent="0.25">
      <c r="B149" s="2"/>
    </row>
    <row r="150" spans="2:2" ht="11.25" customHeight="1" x14ac:dyDescent="0.25">
      <c r="B150" s="2"/>
    </row>
    <row r="151" spans="2:2" ht="11.25" customHeight="1" x14ac:dyDescent="0.25">
      <c r="B151" s="2"/>
    </row>
    <row r="152" spans="2:2" ht="11.25" customHeight="1" x14ac:dyDescent="0.25">
      <c r="B152" s="2"/>
    </row>
    <row r="153" spans="2:2" ht="11.25" customHeight="1" x14ac:dyDescent="0.25">
      <c r="B153" s="2"/>
    </row>
    <row r="154" spans="2:2" ht="11.25" customHeight="1" x14ac:dyDescent="0.25">
      <c r="B154" s="2"/>
    </row>
    <row r="155" spans="2:2" ht="11.25" customHeight="1" x14ac:dyDescent="0.25">
      <c r="B155" s="2"/>
    </row>
    <row r="156" spans="2:2" ht="11.25" customHeight="1" x14ac:dyDescent="0.25">
      <c r="B156" s="2"/>
    </row>
    <row r="157" spans="2:2" ht="11.25" customHeight="1" x14ac:dyDescent="0.25">
      <c r="B157" s="2"/>
    </row>
    <row r="158" spans="2:2" ht="11.25" customHeight="1" x14ac:dyDescent="0.25">
      <c r="B158" s="2"/>
    </row>
    <row r="159" spans="2:2" ht="11.25" customHeight="1" x14ac:dyDescent="0.25">
      <c r="B159" s="2"/>
    </row>
    <row r="160" spans="2:2" ht="11.25" customHeight="1" x14ac:dyDescent="0.25">
      <c r="B160" s="2"/>
    </row>
    <row r="161" spans="2:2" ht="11.25" customHeight="1" x14ac:dyDescent="0.25">
      <c r="B161" s="2"/>
    </row>
    <row r="162" spans="2:2" ht="11.25" customHeight="1" x14ac:dyDescent="0.25">
      <c r="B162" s="2"/>
    </row>
    <row r="163" spans="2:2" ht="11.25" customHeight="1" x14ac:dyDescent="0.25">
      <c r="B163" s="2"/>
    </row>
    <row r="164" spans="2:2" ht="11.25" customHeight="1" x14ac:dyDescent="0.25">
      <c r="B164" s="2"/>
    </row>
    <row r="165" spans="2:2" ht="11.25" customHeight="1" x14ac:dyDescent="0.25">
      <c r="B165" s="2"/>
    </row>
    <row r="166" spans="2:2" ht="11.25" customHeight="1" x14ac:dyDescent="0.25">
      <c r="B166" s="2"/>
    </row>
    <row r="167" spans="2:2" ht="11.25" customHeight="1" x14ac:dyDescent="0.25">
      <c r="B167" s="2"/>
    </row>
    <row r="168" spans="2:2" ht="11.25" customHeight="1" x14ac:dyDescent="0.25">
      <c r="B168" s="2"/>
    </row>
    <row r="169" spans="2:2" ht="11.25" customHeight="1" x14ac:dyDescent="0.25">
      <c r="B169" s="2"/>
    </row>
    <row r="170" spans="2:2" ht="11.25" customHeight="1" x14ac:dyDescent="0.25">
      <c r="B170" s="2"/>
    </row>
    <row r="171" spans="2:2" ht="11.25" customHeight="1" x14ac:dyDescent="0.25">
      <c r="B171" s="2"/>
    </row>
    <row r="172" spans="2:2" ht="11.25" customHeight="1" x14ac:dyDescent="0.25">
      <c r="B172" s="2"/>
    </row>
    <row r="173" spans="2:2" ht="11.25" customHeight="1" x14ac:dyDescent="0.25">
      <c r="B173" s="2"/>
    </row>
    <row r="174" spans="2:2" ht="11.25" customHeight="1" x14ac:dyDescent="0.25">
      <c r="B174" s="2"/>
    </row>
    <row r="175" spans="2:2" ht="11.25" customHeight="1" x14ac:dyDescent="0.25">
      <c r="B175" s="2"/>
    </row>
    <row r="176" spans="2:2" ht="11.25" customHeight="1" x14ac:dyDescent="0.25">
      <c r="B176" s="2"/>
    </row>
    <row r="177" spans="2:2" ht="11.25" customHeight="1" x14ac:dyDescent="0.25">
      <c r="B177" s="2"/>
    </row>
    <row r="178" spans="2:2" ht="11.25" customHeight="1" x14ac:dyDescent="0.25">
      <c r="B178" s="2"/>
    </row>
    <row r="179" spans="2:2" ht="11.25" customHeight="1" x14ac:dyDescent="0.25">
      <c r="B179" s="2"/>
    </row>
    <row r="180" spans="2:2" ht="11.25" customHeight="1" x14ac:dyDescent="0.25">
      <c r="B180" s="2"/>
    </row>
    <row r="181" spans="2:2" ht="11.25" customHeight="1" x14ac:dyDescent="0.25">
      <c r="B181" s="2"/>
    </row>
    <row r="182" spans="2:2" ht="11.25" customHeight="1" x14ac:dyDescent="0.25">
      <c r="B182" s="2"/>
    </row>
    <row r="183" spans="2:2" ht="11.25" customHeight="1" x14ac:dyDescent="0.25">
      <c r="B183" s="2"/>
    </row>
    <row r="184" spans="2:2" ht="11.25" customHeight="1" x14ac:dyDescent="0.25">
      <c r="B184" s="2"/>
    </row>
    <row r="185" spans="2:2" ht="11.25" customHeight="1" x14ac:dyDescent="0.25">
      <c r="B185" s="2"/>
    </row>
    <row r="186" spans="2:2" ht="11.25" customHeight="1" x14ac:dyDescent="0.25">
      <c r="B186" s="2"/>
    </row>
    <row r="187" spans="2:2" ht="11.25" customHeight="1" x14ac:dyDescent="0.25">
      <c r="B187" s="2"/>
    </row>
    <row r="188" spans="2:2" ht="11.25" customHeight="1" x14ac:dyDescent="0.25">
      <c r="B188" s="2"/>
    </row>
  </sheetData>
  <mergeCells count="3">
    <mergeCell ref="B2:C2"/>
    <mergeCell ref="B5:C5"/>
    <mergeCell ref="B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0"/>
  <sheetViews>
    <sheetView topLeftCell="A43" workbookViewId="0">
      <selection activeCell="E65" sqref="E65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22.7109375" style="53" customWidth="1"/>
    <col min="4" max="4" width="11.7109375" style="52" bestFit="1" customWidth="1"/>
    <col min="5" max="5" width="13.85546875" style="52" bestFit="1" customWidth="1"/>
    <col min="6" max="6" width="11.5703125" style="52" bestFit="1" customWidth="1"/>
    <col min="7" max="45" width="11.42578125" style="52"/>
    <col min="46" max="257" width="11.42578125" style="53"/>
    <col min="258" max="258" width="51.140625" style="53" customWidth="1"/>
    <col min="259" max="259" width="22.7109375" style="53" customWidth="1"/>
    <col min="260" max="260" width="11.7109375" style="53" bestFit="1" customWidth="1"/>
    <col min="261" max="261" width="13.85546875" style="53" bestFit="1" customWidth="1"/>
    <col min="262" max="262" width="11.5703125" style="53" bestFit="1" customWidth="1"/>
    <col min="263" max="513" width="11.42578125" style="53"/>
    <col min="514" max="514" width="51.140625" style="53" customWidth="1"/>
    <col min="515" max="515" width="22.7109375" style="53" customWidth="1"/>
    <col min="516" max="516" width="11.7109375" style="53" bestFit="1" customWidth="1"/>
    <col min="517" max="517" width="13.85546875" style="53" bestFit="1" customWidth="1"/>
    <col min="518" max="518" width="11.5703125" style="53" bestFit="1" customWidth="1"/>
    <col min="519" max="769" width="11.42578125" style="53"/>
    <col min="770" max="770" width="51.140625" style="53" customWidth="1"/>
    <col min="771" max="771" width="22.7109375" style="53" customWidth="1"/>
    <col min="772" max="772" width="11.7109375" style="53" bestFit="1" customWidth="1"/>
    <col min="773" max="773" width="13.85546875" style="53" bestFit="1" customWidth="1"/>
    <col min="774" max="774" width="11.5703125" style="53" bestFit="1" customWidth="1"/>
    <col min="775" max="1025" width="11.42578125" style="53"/>
    <col min="1026" max="1026" width="51.140625" style="53" customWidth="1"/>
    <col min="1027" max="1027" width="22.7109375" style="53" customWidth="1"/>
    <col min="1028" max="1028" width="11.7109375" style="53" bestFit="1" customWidth="1"/>
    <col min="1029" max="1029" width="13.85546875" style="53" bestFit="1" customWidth="1"/>
    <col min="1030" max="1030" width="11.5703125" style="53" bestFit="1" customWidth="1"/>
    <col min="1031" max="1281" width="11.42578125" style="53"/>
    <col min="1282" max="1282" width="51.140625" style="53" customWidth="1"/>
    <col min="1283" max="1283" width="22.7109375" style="53" customWidth="1"/>
    <col min="1284" max="1284" width="11.7109375" style="53" bestFit="1" customWidth="1"/>
    <col min="1285" max="1285" width="13.85546875" style="53" bestFit="1" customWidth="1"/>
    <col min="1286" max="1286" width="11.5703125" style="53" bestFit="1" customWidth="1"/>
    <col min="1287" max="1537" width="11.42578125" style="53"/>
    <col min="1538" max="1538" width="51.140625" style="53" customWidth="1"/>
    <col min="1539" max="1539" width="22.7109375" style="53" customWidth="1"/>
    <col min="1540" max="1540" width="11.7109375" style="53" bestFit="1" customWidth="1"/>
    <col min="1541" max="1541" width="13.85546875" style="53" bestFit="1" customWidth="1"/>
    <col min="1542" max="1542" width="11.5703125" style="53" bestFit="1" customWidth="1"/>
    <col min="1543" max="1793" width="11.42578125" style="53"/>
    <col min="1794" max="1794" width="51.140625" style="53" customWidth="1"/>
    <col min="1795" max="1795" width="22.7109375" style="53" customWidth="1"/>
    <col min="1796" max="1796" width="11.7109375" style="53" bestFit="1" customWidth="1"/>
    <col min="1797" max="1797" width="13.85546875" style="53" bestFit="1" customWidth="1"/>
    <col min="1798" max="1798" width="11.5703125" style="53" bestFit="1" customWidth="1"/>
    <col min="1799" max="2049" width="11.42578125" style="53"/>
    <col min="2050" max="2050" width="51.140625" style="53" customWidth="1"/>
    <col min="2051" max="2051" width="22.7109375" style="53" customWidth="1"/>
    <col min="2052" max="2052" width="11.7109375" style="53" bestFit="1" customWidth="1"/>
    <col min="2053" max="2053" width="13.85546875" style="53" bestFit="1" customWidth="1"/>
    <col min="2054" max="2054" width="11.5703125" style="53" bestFit="1" customWidth="1"/>
    <col min="2055" max="2305" width="11.42578125" style="53"/>
    <col min="2306" max="2306" width="51.140625" style="53" customWidth="1"/>
    <col min="2307" max="2307" width="22.7109375" style="53" customWidth="1"/>
    <col min="2308" max="2308" width="11.7109375" style="53" bestFit="1" customWidth="1"/>
    <col min="2309" max="2309" width="13.85546875" style="53" bestFit="1" customWidth="1"/>
    <col min="2310" max="2310" width="11.5703125" style="53" bestFit="1" customWidth="1"/>
    <col min="2311" max="2561" width="11.42578125" style="53"/>
    <col min="2562" max="2562" width="51.140625" style="53" customWidth="1"/>
    <col min="2563" max="2563" width="22.7109375" style="53" customWidth="1"/>
    <col min="2564" max="2564" width="11.7109375" style="53" bestFit="1" customWidth="1"/>
    <col min="2565" max="2565" width="13.85546875" style="53" bestFit="1" customWidth="1"/>
    <col min="2566" max="2566" width="11.5703125" style="53" bestFit="1" customWidth="1"/>
    <col min="2567" max="2817" width="11.42578125" style="53"/>
    <col min="2818" max="2818" width="51.140625" style="53" customWidth="1"/>
    <col min="2819" max="2819" width="22.7109375" style="53" customWidth="1"/>
    <col min="2820" max="2820" width="11.7109375" style="53" bestFit="1" customWidth="1"/>
    <col min="2821" max="2821" width="13.85546875" style="53" bestFit="1" customWidth="1"/>
    <col min="2822" max="2822" width="11.5703125" style="53" bestFit="1" customWidth="1"/>
    <col min="2823" max="3073" width="11.42578125" style="53"/>
    <col min="3074" max="3074" width="51.140625" style="53" customWidth="1"/>
    <col min="3075" max="3075" width="22.7109375" style="53" customWidth="1"/>
    <col min="3076" max="3076" width="11.7109375" style="53" bestFit="1" customWidth="1"/>
    <col min="3077" max="3077" width="13.85546875" style="53" bestFit="1" customWidth="1"/>
    <col min="3078" max="3078" width="11.5703125" style="53" bestFit="1" customWidth="1"/>
    <col min="3079" max="3329" width="11.42578125" style="53"/>
    <col min="3330" max="3330" width="51.140625" style="53" customWidth="1"/>
    <col min="3331" max="3331" width="22.7109375" style="53" customWidth="1"/>
    <col min="3332" max="3332" width="11.7109375" style="53" bestFit="1" customWidth="1"/>
    <col min="3333" max="3333" width="13.85546875" style="53" bestFit="1" customWidth="1"/>
    <col min="3334" max="3334" width="11.5703125" style="53" bestFit="1" customWidth="1"/>
    <col min="3335" max="3585" width="11.42578125" style="53"/>
    <col min="3586" max="3586" width="51.140625" style="53" customWidth="1"/>
    <col min="3587" max="3587" width="22.7109375" style="53" customWidth="1"/>
    <col min="3588" max="3588" width="11.7109375" style="53" bestFit="1" customWidth="1"/>
    <col min="3589" max="3589" width="13.85546875" style="53" bestFit="1" customWidth="1"/>
    <col min="3590" max="3590" width="11.5703125" style="53" bestFit="1" customWidth="1"/>
    <col min="3591" max="3841" width="11.42578125" style="53"/>
    <col min="3842" max="3842" width="51.140625" style="53" customWidth="1"/>
    <col min="3843" max="3843" width="22.7109375" style="53" customWidth="1"/>
    <col min="3844" max="3844" width="11.7109375" style="53" bestFit="1" customWidth="1"/>
    <col min="3845" max="3845" width="13.85546875" style="53" bestFit="1" customWidth="1"/>
    <col min="3846" max="3846" width="11.5703125" style="53" bestFit="1" customWidth="1"/>
    <col min="3847" max="4097" width="11.42578125" style="53"/>
    <col min="4098" max="4098" width="51.140625" style="53" customWidth="1"/>
    <col min="4099" max="4099" width="22.7109375" style="53" customWidth="1"/>
    <col min="4100" max="4100" width="11.7109375" style="53" bestFit="1" customWidth="1"/>
    <col min="4101" max="4101" width="13.85546875" style="53" bestFit="1" customWidth="1"/>
    <col min="4102" max="4102" width="11.5703125" style="53" bestFit="1" customWidth="1"/>
    <col min="4103" max="4353" width="11.42578125" style="53"/>
    <col min="4354" max="4354" width="51.140625" style="53" customWidth="1"/>
    <col min="4355" max="4355" width="22.7109375" style="53" customWidth="1"/>
    <col min="4356" max="4356" width="11.7109375" style="53" bestFit="1" customWidth="1"/>
    <col min="4357" max="4357" width="13.85546875" style="53" bestFit="1" customWidth="1"/>
    <col min="4358" max="4358" width="11.5703125" style="53" bestFit="1" customWidth="1"/>
    <col min="4359" max="4609" width="11.42578125" style="53"/>
    <col min="4610" max="4610" width="51.140625" style="53" customWidth="1"/>
    <col min="4611" max="4611" width="22.7109375" style="53" customWidth="1"/>
    <col min="4612" max="4612" width="11.7109375" style="53" bestFit="1" customWidth="1"/>
    <col min="4613" max="4613" width="13.85546875" style="53" bestFit="1" customWidth="1"/>
    <col min="4614" max="4614" width="11.5703125" style="53" bestFit="1" customWidth="1"/>
    <col min="4615" max="4865" width="11.42578125" style="53"/>
    <col min="4866" max="4866" width="51.140625" style="53" customWidth="1"/>
    <col min="4867" max="4867" width="22.7109375" style="53" customWidth="1"/>
    <col min="4868" max="4868" width="11.7109375" style="53" bestFit="1" customWidth="1"/>
    <col min="4869" max="4869" width="13.85546875" style="53" bestFit="1" customWidth="1"/>
    <col min="4870" max="4870" width="11.5703125" style="53" bestFit="1" customWidth="1"/>
    <col min="4871" max="5121" width="11.42578125" style="53"/>
    <col min="5122" max="5122" width="51.140625" style="53" customWidth="1"/>
    <col min="5123" max="5123" width="22.7109375" style="53" customWidth="1"/>
    <col min="5124" max="5124" width="11.7109375" style="53" bestFit="1" customWidth="1"/>
    <col min="5125" max="5125" width="13.85546875" style="53" bestFit="1" customWidth="1"/>
    <col min="5126" max="5126" width="11.5703125" style="53" bestFit="1" customWidth="1"/>
    <col min="5127" max="5377" width="11.42578125" style="53"/>
    <col min="5378" max="5378" width="51.140625" style="53" customWidth="1"/>
    <col min="5379" max="5379" width="22.7109375" style="53" customWidth="1"/>
    <col min="5380" max="5380" width="11.7109375" style="53" bestFit="1" customWidth="1"/>
    <col min="5381" max="5381" width="13.85546875" style="53" bestFit="1" customWidth="1"/>
    <col min="5382" max="5382" width="11.5703125" style="53" bestFit="1" customWidth="1"/>
    <col min="5383" max="5633" width="11.42578125" style="53"/>
    <col min="5634" max="5634" width="51.140625" style="53" customWidth="1"/>
    <col min="5635" max="5635" width="22.7109375" style="53" customWidth="1"/>
    <col min="5636" max="5636" width="11.7109375" style="53" bestFit="1" customWidth="1"/>
    <col min="5637" max="5637" width="13.85546875" style="53" bestFit="1" customWidth="1"/>
    <col min="5638" max="5638" width="11.5703125" style="53" bestFit="1" customWidth="1"/>
    <col min="5639" max="5889" width="11.42578125" style="53"/>
    <col min="5890" max="5890" width="51.140625" style="53" customWidth="1"/>
    <col min="5891" max="5891" width="22.7109375" style="53" customWidth="1"/>
    <col min="5892" max="5892" width="11.7109375" style="53" bestFit="1" customWidth="1"/>
    <col min="5893" max="5893" width="13.85546875" style="53" bestFit="1" customWidth="1"/>
    <col min="5894" max="5894" width="11.5703125" style="53" bestFit="1" customWidth="1"/>
    <col min="5895" max="6145" width="11.42578125" style="53"/>
    <col min="6146" max="6146" width="51.140625" style="53" customWidth="1"/>
    <col min="6147" max="6147" width="22.7109375" style="53" customWidth="1"/>
    <col min="6148" max="6148" width="11.7109375" style="53" bestFit="1" customWidth="1"/>
    <col min="6149" max="6149" width="13.85546875" style="53" bestFit="1" customWidth="1"/>
    <col min="6150" max="6150" width="11.5703125" style="53" bestFit="1" customWidth="1"/>
    <col min="6151" max="6401" width="11.42578125" style="53"/>
    <col min="6402" max="6402" width="51.140625" style="53" customWidth="1"/>
    <col min="6403" max="6403" width="22.7109375" style="53" customWidth="1"/>
    <col min="6404" max="6404" width="11.7109375" style="53" bestFit="1" customWidth="1"/>
    <col min="6405" max="6405" width="13.85546875" style="53" bestFit="1" customWidth="1"/>
    <col min="6406" max="6406" width="11.5703125" style="53" bestFit="1" customWidth="1"/>
    <col min="6407" max="6657" width="11.42578125" style="53"/>
    <col min="6658" max="6658" width="51.140625" style="53" customWidth="1"/>
    <col min="6659" max="6659" width="22.7109375" style="53" customWidth="1"/>
    <col min="6660" max="6660" width="11.7109375" style="53" bestFit="1" customWidth="1"/>
    <col min="6661" max="6661" width="13.85546875" style="53" bestFit="1" customWidth="1"/>
    <col min="6662" max="6662" width="11.5703125" style="53" bestFit="1" customWidth="1"/>
    <col min="6663" max="6913" width="11.42578125" style="53"/>
    <col min="6914" max="6914" width="51.140625" style="53" customWidth="1"/>
    <col min="6915" max="6915" width="22.7109375" style="53" customWidth="1"/>
    <col min="6916" max="6916" width="11.7109375" style="53" bestFit="1" customWidth="1"/>
    <col min="6917" max="6917" width="13.85546875" style="53" bestFit="1" customWidth="1"/>
    <col min="6918" max="6918" width="11.5703125" style="53" bestFit="1" customWidth="1"/>
    <col min="6919" max="7169" width="11.42578125" style="53"/>
    <col min="7170" max="7170" width="51.140625" style="53" customWidth="1"/>
    <col min="7171" max="7171" width="22.7109375" style="53" customWidth="1"/>
    <col min="7172" max="7172" width="11.7109375" style="53" bestFit="1" customWidth="1"/>
    <col min="7173" max="7173" width="13.85546875" style="53" bestFit="1" customWidth="1"/>
    <col min="7174" max="7174" width="11.5703125" style="53" bestFit="1" customWidth="1"/>
    <col min="7175" max="7425" width="11.42578125" style="53"/>
    <col min="7426" max="7426" width="51.140625" style="53" customWidth="1"/>
    <col min="7427" max="7427" width="22.7109375" style="53" customWidth="1"/>
    <col min="7428" max="7428" width="11.7109375" style="53" bestFit="1" customWidth="1"/>
    <col min="7429" max="7429" width="13.85546875" style="53" bestFit="1" customWidth="1"/>
    <col min="7430" max="7430" width="11.5703125" style="53" bestFit="1" customWidth="1"/>
    <col min="7431" max="7681" width="11.42578125" style="53"/>
    <col min="7682" max="7682" width="51.140625" style="53" customWidth="1"/>
    <col min="7683" max="7683" width="22.7109375" style="53" customWidth="1"/>
    <col min="7684" max="7684" width="11.7109375" style="53" bestFit="1" customWidth="1"/>
    <col min="7685" max="7685" width="13.85546875" style="53" bestFit="1" customWidth="1"/>
    <col min="7686" max="7686" width="11.5703125" style="53" bestFit="1" customWidth="1"/>
    <col min="7687" max="7937" width="11.42578125" style="53"/>
    <col min="7938" max="7938" width="51.140625" style="53" customWidth="1"/>
    <col min="7939" max="7939" width="22.7109375" style="53" customWidth="1"/>
    <col min="7940" max="7940" width="11.7109375" style="53" bestFit="1" customWidth="1"/>
    <col min="7941" max="7941" width="13.85546875" style="53" bestFit="1" customWidth="1"/>
    <col min="7942" max="7942" width="11.5703125" style="53" bestFit="1" customWidth="1"/>
    <col min="7943" max="8193" width="11.42578125" style="53"/>
    <col min="8194" max="8194" width="51.140625" style="53" customWidth="1"/>
    <col min="8195" max="8195" width="22.7109375" style="53" customWidth="1"/>
    <col min="8196" max="8196" width="11.7109375" style="53" bestFit="1" customWidth="1"/>
    <col min="8197" max="8197" width="13.85546875" style="53" bestFit="1" customWidth="1"/>
    <col min="8198" max="8198" width="11.5703125" style="53" bestFit="1" customWidth="1"/>
    <col min="8199" max="8449" width="11.42578125" style="53"/>
    <col min="8450" max="8450" width="51.140625" style="53" customWidth="1"/>
    <col min="8451" max="8451" width="22.7109375" style="53" customWidth="1"/>
    <col min="8452" max="8452" width="11.7109375" style="53" bestFit="1" customWidth="1"/>
    <col min="8453" max="8453" width="13.85546875" style="53" bestFit="1" customWidth="1"/>
    <col min="8454" max="8454" width="11.5703125" style="53" bestFit="1" customWidth="1"/>
    <col min="8455" max="8705" width="11.42578125" style="53"/>
    <col min="8706" max="8706" width="51.140625" style="53" customWidth="1"/>
    <col min="8707" max="8707" width="22.7109375" style="53" customWidth="1"/>
    <col min="8708" max="8708" width="11.7109375" style="53" bestFit="1" customWidth="1"/>
    <col min="8709" max="8709" width="13.85546875" style="53" bestFit="1" customWidth="1"/>
    <col min="8710" max="8710" width="11.5703125" style="53" bestFit="1" customWidth="1"/>
    <col min="8711" max="8961" width="11.42578125" style="53"/>
    <col min="8962" max="8962" width="51.140625" style="53" customWidth="1"/>
    <col min="8963" max="8963" width="22.7109375" style="53" customWidth="1"/>
    <col min="8964" max="8964" width="11.7109375" style="53" bestFit="1" customWidth="1"/>
    <col min="8965" max="8965" width="13.85546875" style="53" bestFit="1" customWidth="1"/>
    <col min="8966" max="8966" width="11.5703125" style="53" bestFit="1" customWidth="1"/>
    <col min="8967" max="9217" width="11.42578125" style="53"/>
    <col min="9218" max="9218" width="51.140625" style="53" customWidth="1"/>
    <col min="9219" max="9219" width="22.7109375" style="53" customWidth="1"/>
    <col min="9220" max="9220" width="11.7109375" style="53" bestFit="1" customWidth="1"/>
    <col min="9221" max="9221" width="13.85546875" style="53" bestFit="1" customWidth="1"/>
    <col min="9222" max="9222" width="11.5703125" style="53" bestFit="1" customWidth="1"/>
    <col min="9223" max="9473" width="11.42578125" style="53"/>
    <col min="9474" max="9474" width="51.140625" style="53" customWidth="1"/>
    <col min="9475" max="9475" width="22.7109375" style="53" customWidth="1"/>
    <col min="9476" max="9476" width="11.7109375" style="53" bestFit="1" customWidth="1"/>
    <col min="9477" max="9477" width="13.85546875" style="53" bestFit="1" customWidth="1"/>
    <col min="9478" max="9478" width="11.5703125" style="53" bestFit="1" customWidth="1"/>
    <col min="9479" max="9729" width="11.42578125" style="53"/>
    <col min="9730" max="9730" width="51.140625" style="53" customWidth="1"/>
    <col min="9731" max="9731" width="22.7109375" style="53" customWidth="1"/>
    <col min="9732" max="9732" width="11.7109375" style="53" bestFit="1" customWidth="1"/>
    <col min="9733" max="9733" width="13.85546875" style="53" bestFit="1" customWidth="1"/>
    <col min="9734" max="9734" width="11.5703125" style="53" bestFit="1" customWidth="1"/>
    <col min="9735" max="9985" width="11.42578125" style="53"/>
    <col min="9986" max="9986" width="51.140625" style="53" customWidth="1"/>
    <col min="9987" max="9987" width="22.7109375" style="53" customWidth="1"/>
    <col min="9988" max="9988" width="11.7109375" style="53" bestFit="1" customWidth="1"/>
    <col min="9989" max="9989" width="13.85546875" style="53" bestFit="1" customWidth="1"/>
    <col min="9990" max="9990" width="11.5703125" style="53" bestFit="1" customWidth="1"/>
    <col min="9991" max="10241" width="11.42578125" style="53"/>
    <col min="10242" max="10242" width="51.140625" style="53" customWidth="1"/>
    <col min="10243" max="10243" width="22.7109375" style="53" customWidth="1"/>
    <col min="10244" max="10244" width="11.7109375" style="53" bestFit="1" customWidth="1"/>
    <col min="10245" max="10245" width="13.85546875" style="53" bestFit="1" customWidth="1"/>
    <col min="10246" max="10246" width="11.5703125" style="53" bestFit="1" customWidth="1"/>
    <col min="10247" max="10497" width="11.42578125" style="53"/>
    <col min="10498" max="10498" width="51.140625" style="53" customWidth="1"/>
    <col min="10499" max="10499" width="22.7109375" style="53" customWidth="1"/>
    <col min="10500" max="10500" width="11.7109375" style="53" bestFit="1" customWidth="1"/>
    <col min="10501" max="10501" width="13.85546875" style="53" bestFit="1" customWidth="1"/>
    <col min="10502" max="10502" width="11.5703125" style="53" bestFit="1" customWidth="1"/>
    <col min="10503" max="10753" width="11.42578125" style="53"/>
    <col min="10754" max="10754" width="51.140625" style="53" customWidth="1"/>
    <col min="10755" max="10755" width="22.7109375" style="53" customWidth="1"/>
    <col min="10756" max="10756" width="11.7109375" style="53" bestFit="1" customWidth="1"/>
    <col min="10757" max="10757" width="13.85546875" style="53" bestFit="1" customWidth="1"/>
    <col min="10758" max="10758" width="11.5703125" style="53" bestFit="1" customWidth="1"/>
    <col min="10759" max="11009" width="11.42578125" style="53"/>
    <col min="11010" max="11010" width="51.140625" style="53" customWidth="1"/>
    <col min="11011" max="11011" width="22.7109375" style="53" customWidth="1"/>
    <col min="11012" max="11012" width="11.7109375" style="53" bestFit="1" customWidth="1"/>
    <col min="11013" max="11013" width="13.85546875" style="53" bestFit="1" customWidth="1"/>
    <col min="11014" max="11014" width="11.5703125" style="53" bestFit="1" customWidth="1"/>
    <col min="11015" max="11265" width="11.42578125" style="53"/>
    <col min="11266" max="11266" width="51.140625" style="53" customWidth="1"/>
    <col min="11267" max="11267" width="22.7109375" style="53" customWidth="1"/>
    <col min="11268" max="11268" width="11.7109375" style="53" bestFit="1" customWidth="1"/>
    <col min="11269" max="11269" width="13.85546875" style="53" bestFit="1" customWidth="1"/>
    <col min="11270" max="11270" width="11.5703125" style="53" bestFit="1" customWidth="1"/>
    <col min="11271" max="11521" width="11.42578125" style="53"/>
    <col min="11522" max="11522" width="51.140625" style="53" customWidth="1"/>
    <col min="11523" max="11523" width="22.7109375" style="53" customWidth="1"/>
    <col min="11524" max="11524" width="11.7109375" style="53" bestFit="1" customWidth="1"/>
    <col min="11525" max="11525" width="13.85546875" style="53" bestFit="1" customWidth="1"/>
    <col min="11526" max="11526" width="11.5703125" style="53" bestFit="1" customWidth="1"/>
    <col min="11527" max="11777" width="11.42578125" style="53"/>
    <col min="11778" max="11778" width="51.140625" style="53" customWidth="1"/>
    <col min="11779" max="11779" width="22.7109375" style="53" customWidth="1"/>
    <col min="11780" max="11780" width="11.7109375" style="53" bestFit="1" customWidth="1"/>
    <col min="11781" max="11781" width="13.85546875" style="53" bestFit="1" customWidth="1"/>
    <col min="11782" max="11782" width="11.5703125" style="53" bestFit="1" customWidth="1"/>
    <col min="11783" max="12033" width="11.42578125" style="53"/>
    <col min="12034" max="12034" width="51.140625" style="53" customWidth="1"/>
    <col min="12035" max="12035" width="22.7109375" style="53" customWidth="1"/>
    <col min="12036" max="12036" width="11.7109375" style="53" bestFit="1" customWidth="1"/>
    <col min="12037" max="12037" width="13.85546875" style="53" bestFit="1" customWidth="1"/>
    <col min="12038" max="12038" width="11.5703125" style="53" bestFit="1" customWidth="1"/>
    <col min="12039" max="12289" width="11.42578125" style="53"/>
    <col min="12290" max="12290" width="51.140625" style="53" customWidth="1"/>
    <col min="12291" max="12291" width="22.7109375" style="53" customWidth="1"/>
    <col min="12292" max="12292" width="11.7109375" style="53" bestFit="1" customWidth="1"/>
    <col min="12293" max="12293" width="13.85546875" style="53" bestFit="1" customWidth="1"/>
    <col min="12294" max="12294" width="11.5703125" style="53" bestFit="1" customWidth="1"/>
    <col min="12295" max="12545" width="11.42578125" style="53"/>
    <col min="12546" max="12546" width="51.140625" style="53" customWidth="1"/>
    <col min="12547" max="12547" width="22.7109375" style="53" customWidth="1"/>
    <col min="12548" max="12548" width="11.7109375" style="53" bestFit="1" customWidth="1"/>
    <col min="12549" max="12549" width="13.85546875" style="53" bestFit="1" customWidth="1"/>
    <col min="12550" max="12550" width="11.5703125" style="53" bestFit="1" customWidth="1"/>
    <col min="12551" max="12801" width="11.42578125" style="53"/>
    <col min="12802" max="12802" width="51.140625" style="53" customWidth="1"/>
    <col min="12803" max="12803" width="22.7109375" style="53" customWidth="1"/>
    <col min="12804" max="12804" width="11.7109375" style="53" bestFit="1" customWidth="1"/>
    <col min="12805" max="12805" width="13.85546875" style="53" bestFit="1" customWidth="1"/>
    <col min="12806" max="12806" width="11.5703125" style="53" bestFit="1" customWidth="1"/>
    <col min="12807" max="13057" width="11.42578125" style="53"/>
    <col min="13058" max="13058" width="51.140625" style="53" customWidth="1"/>
    <col min="13059" max="13059" width="22.7109375" style="53" customWidth="1"/>
    <col min="13060" max="13060" width="11.7109375" style="53" bestFit="1" customWidth="1"/>
    <col min="13061" max="13061" width="13.85546875" style="53" bestFit="1" customWidth="1"/>
    <col min="13062" max="13062" width="11.5703125" style="53" bestFit="1" customWidth="1"/>
    <col min="13063" max="13313" width="11.42578125" style="53"/>
    <col min="13314" max="13314" width="51.140625" style="53" customWidth="1"/>
    <col min="13315" max="13315" width="22.7109375" style="53" customWidth="1"/>
    <col min="13316" max="13316" width="11.7109375" style="53" bestFit="1" customWidth="1"/>
    <col min="13317" max="13317" width="13.85546875" style="53" bestFit="1" customWidth="1"/>
    <col min="13318" max="13318" width="11.5703125" style="53" bestFit="1" customWidth="1"/>
    <col min="13319" max="13569" width="11.42578125" style="53"/>
    <col min="13570" max="13570" width="51.140625" style="53" customWidth="1"/>
    <col min="13571" max="13571" width="22.7109375" style="53" customWidth="1"/>
    <col min="13572" max="13572" width="11.7109375" style="53" bestFit="1" customWidth="1"/>
    <col min="13573" max="13573" width="13.85546875" style="53" bestFit="1" customWidth="1"/>
    <col min="13574" max="13574" width="11.5703125" style="53" bestFit="1" customWidth="1"/>
    <col min="13575" max="13825" width="11.42578125" style="53"/>
    <col min="13826" max="13826" width="51.140625" style="53" customWidth="1"/>
    <col min="13827" max="13827" width="22.7109375" style="53" customWidth="1"/>
    <col min="13828" max="13828" width="11.7109375" style="53" bestFit="1" customWidth="1"/>
    <col min="13829" max="13829" width="13.85546875" style="53" bestFit="1" customWidth="1"/>
    <col min="13830" max="13830" width="11.5703125" style="53" bestFit="1" customWidth="1"/>
    <col min="13831" max="14081" width="11.42578125" style="53"/>
    <col min="14082" max="14082" width="51.140625" style="53" customWidth="1"/>
    <col min="14083" max="14083" width="22.7109375" style="53" customWidth="1"/>
    <col min="14084" max="14084" width="11.7109375" style="53" bestFit="1" customWidth="1"/>
    <col min="14085" max="14085" width="13.85546875" style="53" bestFit="1" customWidth="1"/>
    <col min="14086" max="14086" width="11.5703125" style="53" bestFit="1" customWidth="1"/>
    <col min="14087" max="14337" width="11.42578125" style="53"/>
    <col min="14338" max="14338" width="51.140625" style="53" customWidth="1"/>
    <col min="14339" max="14339" width="22.7109375" style="53" customWidth="1"/>
    <col min="14340" max="14340" width="11.7109375" style="53" bestFit="1" customWidth="1"/>
    <col min="14341" max="14341" width="13.85546875" style="53" bestFit="1" customWidth="1"/>
    <col min="14342" max="14342" width="11.5703125" style="53" bestFit="1" customWidth="1"/>
    <col min="14343" max="14593" width="11.42578125" style="53"/>
    <col min="14594" max="14594" width="51.140625" style="53" customWidth="1"/>
    <col min="14595" max="14595" width="22.7109375" style="53" customWidth="1"/>
    <col min="14596" max="14596" width="11.7109375" style="53" bestFit="1" customWidth="1"/>
    <col min="14597" max="14597" width="13.85546875" style="53" bestFit="1" customWidth="1"/>
    <col min="14598" max="14598" width="11.5703125" style="53" bestFit="1" customWidth="1"/>
    <col min="14599" max="14849" width="11.42578125" style="53"/>
    <col min="14850" max="14850" width="51.140625" style="53" customWidth="1"/>
    <col min="14851" max="14851" width="22.7109375" style="53" customWidth="1"/>
    <col min="14852" max="14852" width="11.7109375" style="53" bestFit="1" customWidth="1"/>
    <col min="14853" max="14853" width="13.85546875" style="53" bestFit="1" customWidth="1"/>
    <col min="14854" max="14854" width="11.5703125" style="53" bestFit="1" customWidth="1"/>
    <col min="14855" max="15105" width="11.42578125" style="53"/>
    <col min="15106" max="15106" width="51.140625" style="53" customWidth="1"/>
    <col min="15107" max="15107" width="22.7109375" style="53" customWidth="1"/>
    <col min="15108" max="15108" width="11.7109375" style="53" bestFit="1" customWidth="1"/>
    <col min="15109" max="15109" width="13.85546875" style="53" bestFit="1" customWidth="1"/>
    <col min="15110" max="15110" width="11.5703125" style="53" bestFit="1" customWidth="1"/>
    <col min="15111" max="15361" width="11.42578125" style="53"/>
    <col min="15362" max="15362" width="51.140625" style="53" customWidth="1"/>
    <col min="15363" max="15363" width="22.7109375" style="53" customWidth="1"/>
    <col min="15364" max="15364" width="11.7109375" style="53" bestFit="1" customWidth="1"/>
    <col min="15365" max="15365" width="13.85546875" style="53" bestFit="1" customWidth="1"/>
    <col min="15366" max="15366" width="11.5703125" style="53" bestFit="1" customWidth="1"/>
    <col min="15367" max="15617" width="11.42578125" style="53"/>
    <col min="15618" max="15618" width="51.140625" style="53" customWidth="1"/>
    <col min="15619" max="15619" width="22.7109375" style="53" customWidth="1"/>
    <col min="15620" max="15620" width="11.7109375" style="53" bestFit="1" customWidth="1"/>
    <col min="15621" max="15621" width="13.85546875" style="53" bestFit="1" customWidth="1"/>
    <col min="15622" max="15622" width="11.5703125" style="53" bestFit="1" customWidth="1"/>
    <col min="15623" max="15873" width="11.42578125" style="53"/>
    <col min="15874" max="15874" width="51.140625" style="53" customWidth="1"/>
    <col min="15875" max="15875" width="22.7109375" style="53" customWidth="1"/>
    <col min="15876" max="15876" width="11.7109375" style="53" bestFit="1" customWidth="1"/>
    <col min="15877" max="15877" width="13.85546875" style="53" bestFit="1" customWidth="1"/>
    <col min="15878" max="15878" width="11.5703125" style="53" bestFit="1" customWidth="1"/>
    <col min="15879" max="16129" width="11.42578125" style="53"/>
    <col min="16130" max="16130" width="51.140625" style="53" customWidth="1"/>
    <col min="16131" max="16131" width="22.7109375" style="53" customWidth="1"/>
    <col min="16132" max="16132" width="11.7109375" style="53" bestFit="1" customWidth="1"/>
    <col min="16133" max="16133" width="13.85546875" style="53" bestFit="1" customWidth="1"/>
    <col min="16134" max="16134" width="11.5703125" style="53" bestFit="1" customWidth="1"/>
    <col min="16135" max="16384" width="11.42578125" style="53"/>
  </cols>
  <sheetData>
    <row r="1" spans="2:3" hidden="1" x14ac:dyDescent="0.25"/>
    <row r="2" spans="2:3" hidden="1" x14ac:dyDescent="0.25">
      <c r="B2" s="151" t="s">
        <v>26</v>
      </c>
      <c r="C2" s="151"/>
    </row>
    <row r="3" spans="2:3" hidden="1" x14ac:dyDescent="0.25">
      <c r="B3" s="151" t="s">
        <v>27</v>
      </c>
      <c r="C3" s="151"/>
    </row>
    <row r="4" spans="2:3" hidden="1" x14ac:dyDescent="0.25">
      <c r="B4" s="68"/>
    </row>
    <row r="5" spans="2:3" hidden="1" x14ac:dyDescent="0.25">
      <c r="B5" s="68"/>
    </row>
    <row r="6" spans="2:3" hidden="1" x14ac:dyDescent="0.25"/>
    <row r="7" spans="2:3" hidden="1" x14ac:dyDescent="0.25"/>
    <row r="8" spans="2:3" hidden="1" x14ac:dyDescent="0.25"/>
    <row r="9" spans="2:3" hidden="1" x14ac:dyDescent="0.25"/>
    <row r="10" spans="2:3" hidden="1" x14ac:dyDescent="0.25">
      <c r="B10" s="69" t="s">
        <v>28</v>
      </c>
      <c r="C10" s="70"/>
    </row>
    <row r="11" spans="2:3" hidden="1" x14ac:dyDescent="0.25">
      <c r="B11" s="71" t="s">
        <v>29</v>
      </c>
      <c r="C11" s="72"/>
    </row>
    <row r="12" spans="2:3" hidden="1" x14ac:dyDescent="0.25">
      <c r="B12" s="71" t="s">
        <v>30</v>
      </c>
      <c r="C12" s="72"/>
    </row>
    <row r="13" spans="2:3" hidden="1" x14ac:dyDescent="0.25">
      <c r="B13" s="71" t="s">
        <v>31</v>
      </c>
      <c r="C13" s="72"/>
    </row>
    <row r="14" spans="2:3" hidden="1" x14ac:dyDescent="0.25">
      <c r="B14" s="73" t="s">
        <v>32</v>
      </c>
      <c r="C14" s="72"/>
    </row>
    <row r="15" spans="2:3" hidden="1" x14ac:dyDescent="0.25">
      <c r="B15" s="71" t="s">
        <v>33</v>
      </c>
      <c r="C15" s="72"/>
    </row>
    <row r="16" spans="2:3" hidden="1" x14ac:dyDescent="0.25"/>
    <row r="17" spans="2:3" hidden="1" x14ac:dyDescent="0.25"/>
    <row r="18" spans="2:3" hidden="1" x14ac:dyDescent="0.25">
      <c r="B18" s="69" t="s">
        <v>34</v>
      </c>
      <c r="C18" s="70"/>
    </row>
    <row r="19" spans="2:3" hidden="1" x14ac:dyDescent="0.25">
      <c r="B19" s="71" t="s">
        <v>35</v>
      </c>
      <c r="C19" s="72"/>
    </row>
    <row r="20" spans="2:3" hidden="1" x14ac:dyDescent="0.25">
      <c r="B20" s="71" t="s">
        <v>31</v>
      </c>
      <c r="C20" s="72"/>
    </row>
    <row r="21" spans="2:3" hidden="1" x14ac:dyDescent="0.25">
      <c r="B21" s="73"/>
      <c r="C21" s="72"/>
    </row>
    <row r="22" spans="2:3" ht="15.75" hidden="1" thickBot="1" x14ac:dyDescent="0.3">
      <c r="B22" s="74" t="s">
        <v>33</v>
      </c>
      <c r="C22" s="75"/>
    </row>
    <row r="23" spans="2:3" hidden="1" x14ac:dyDescent="0.25">
      <c r="B23" s="76" t="s">
        <v>36</v>
      </c>
    </row>
    <row r="24" spans="2:3" hidden="1" x14ac:dyDescent="0.25"/>
    <row r="25" spans="2:3" hidden="1" x14ac:dyDescent="0.25">
      <c r="B25" s="69" t="s">
        <v>37</v>
      </c>
      <c r="C25" s="70"/>
    </row>
    <row r="26" spans="2:3" hidden="1" x14ac:dyDescent="0.25">
      <c r="B26" s="71" t="s">
        <v>29</v>
      </c>
      <c r="C26" s="72"/>
    </row>
    <row r="27" spans="2:3" hidden="1" x14ac:dyDescent="0.25">
      <c r="B27" s="71" t="s">
        <v>38</v>
      </c>
      <c r="C27" s="72"/>
    </row>
    <row r="28" spans="2:3" hidden="1" x14ac:dyDescent="0.25">
      <c r="B28" s="71" t="s">
        <v>39</v>
      </c>
      <c r="C28" s="72"/>
    </row>
    <row r="29" spans="2:3" hidden="1" x14ac:dyDescent="0.25">
      <c r="B29" s="71" t="s">
        <v>40</v>
      </c>
      <c r="C29" s="72"/>
    </row>
    <row r="30" spans="2:3" ht="15.75" hidden="1" thickBot="1" x14ac:dyDescent="0.3">
      <c r="B30" s="74" t="s">
        <v>33</v>
      </c>
      <c r="C30" s="75"/>
    </row>
    <row r="31" spans="2:3" hidden="1" x14ac:dyDescent="0.25"/>
    <row r="32" spans="2:3" hidden="1" x14ac:dyDescent="0.25"/>
    <row r="33" spans="2:3" hidden="1" x14ac:dyDescent="0.25">
      <c r="B33" s="152" t="s">
        <v>41</v>
      </c>
      <c r="C33" s="153"/>
    </row>
    <row r="34" spans="2:3" hidden="1" x14ac:dyDescent="0.25">
      <c r="B34" s="71" t="s">
        <v>42</v>
      </c>
      <c r="C34" s="72"/>
    </row>
    <row r="35" spans="2:3" hidden="1" x14ac:dyDescent="0.25">
      <c r="B35" s="71" t="s">
        <v>43</v>
      </c>
      <c r="C35" s="72"/>
    </row>
    <row r="36" spans="2:3" hidden="1" x14ac:dyDescent="0.25">
      <c r="B36" s="71" t="s">
        <v>39</v>
      </c>
      <c r="C36" s="72"/>
    </row>
    <row r="37" spans="2:3" ht="15.75" hidden="1" thickBot="1" x14ac:dyDescent="0.3">
      <c r="B37" s="74" t="s">
        <v>33</v>
      </c>
      <c r="C37" s="75"/>
    </row>
    <row r="38" spans="2:3" hidden="1" x14ac:dyDescent="0.25"/>
    <row r="39" spans="2:3" hidden="1" x14ac:dyDescent="0.25">
      <c r="B39" s="53" t="s">
        <v>44</v>
      </c>
    </row>
    <row r="40" spans="2:3" hidden="1" x14ac:dyDescent="0.25">
      <c r="B40" s="53" t="s">
        <v>45</v>
      </c>
    </row>
    <row r="41" spans="2:3" hidden="1" x14ac:dyDescent="0.25"/>
    <row r="42" spans="2:3" hidden="1" x14ac:dyDescent="0.25"/>
    <row r="43" spans="2:3" ht="19.5" x14ac:dyDescent="0.25">
      <c r="B43" s="154" t="s">
        <v>20</v>
      </c>
      <c r="C43" s="154"/>
    </row>
    <row r="44" spans="2:3" x14ac:dyDescent="0.25">
      <c r="B44" s="52"/>
      <c r="C44" s="52"/>
    </row>
    <row r="45" spans="2:3" ht="15.75" thickBot="1" x14ac:dyDescent="0.3">
      <c r="B45" s="52"/>
      <c r="C45" s="52"/>
    </row>
    <row r="46" spans="2:3" ht="18" x14ac:dyDescent="0.25">
      <c r="B46" s="145" t="s">
        <v>46</v>
      </c>
      <c r="C46" s="146"/>
    </row>
    <row r="47" spans="2:3" ht="27.75" customHeight="1" x14ac:dyDescent="0.25">
      <c r="B47" s="25" t="s">
        <v>24</v>
      </c>
      <c r="C47" s="77">
        <f>+[5]recaudacion!W20</f>
        <v>18608891</v>
      </c>
    </row>
    <row r="48" spans="2:3" ht="27.75" customHeight="1" x14ac:dyDescent="0.25">
      <c r="B48" s="4" t="s">
        <v>2</v>
      </c>
      <c r="C48" s="5">
        <f>+[5]recaudacion!Z20</f>
        <v>21569962.690000001</v>
      </c>
    </row>
    <row r="49" spans="2:3" ht="25.5" customHeight="1" x14ac:dyDescent="0.25">
      <c r="B49" s="4" t="s">
        <v>3</v>
      </c>
      <c r="C49" s="5">
        <f>+[5]recaudacion!AD20</f>
        <v>25831942.98</v>
      </c>
    </row>
    <row r="50" spans="2:3" ht="24" customHeight="1" x14ac:dyDescent="0.25">
      <c r="B50" s="4" t="s">
        <v>4</v>
      </c>
      <c r="C50" s="5">
        <f>+[5]recaudacion!AG20</f>
        <v>26360840.640000001</v>
      </c>
    </row>
    <row r="51" spans="2:3" ht="24" customHeight="1" x14ac:dyDescent="0.25">
      <c r="B51" s="4" t="s">
        <v>5</v>
      </c>
      <c r="C51" s="5">
        <f>+[5]recaudacion!AJ22</f>
        <v>23575930.620000001</v>
      </c>
    </row>
    <row r="52" spans="2:3" ht="24" customHeight="1" x14ac:dyDescent="0.25">
      <c r="B52" s="4" t="s">
        <v>6</v>
      </c>
      <c r="C52" s="5">
        <f>+[5]recaudacion!AM20</f>
        <v>21812843.850000005</v>
      </c>
    </row>
    <row r="53" spans="2:3" ht="24" customHeight="1" x14ac:dyDescent="0.25">
      <c r="B53" s="4" t="s">
        <v>7</v>
      </c>
      <c r="C53" s="5">
        <f>+[5]recaudacion!AP20</f>
        <v>24653703.890000004</v>
      </c>
    </row>
    <row r="54" spans="2:3" ht="24" customHeight="1" x14ac:dyDescent="0.25">
      <c r="B54" s="10" t="s">
        <v>8</v>
      </c>
      <c r="C54" s="11">
        <v>24746613.780000001</v>
      </c>
    </row>
    <row r="55" spans="2:3" ht="18" customHeight="1" thickBot="1" x14ac:dyDescent="0.3">
      <c r="B55" s="78"/>
      <c r="C55" s="79"/>
    </row>
    <row r="56" spans="2:3" ht="19.5" customHeight="1" thickBot="1" x14ac:dyDescent="0.3">
      <c r="B56" s="80" t="s">
        <v>9</v>
      </c>
      <c r="C56" s="81">
        <f>+C54</f>
        <v>24746613.780000001</v>
      </c>
    </row>
    <row r="57" spans="2:3" ht="16.5" customHeight="1" thickBot="1" x14ac:dyDescent="0.3">
      <c r="B57" s="52"/>
      <c r="C57" s="52"/>
    </row>
    <row r="58" spans="2:3" ht="22.5" customHeight="1" thickBot="1" x14ac:dyDescent="0.3">
      <c r="B58" s="141" t="s">
        <v>10</v>
      </c>
      <c r="C58" s="142"/>
    </row>
    <row r="59" spans="2:3" ht="19.5" customHeight="1" x14ac:dyDescent="0.25">
      <c r="B59" s="18" t="s">
        <v>13</v>
      </c>
      <c r="C59" s="82">
        <f>+C52-C51</f>
        <v>-1763086.7699999958</v>
      </c>
    </row>
    <row r="60" spans="2:3" ht="19.5" customHeight="1" x14ac:dyDescent="0.25">
      <c r="B60" s="18" t="s">
        <v>14</v>
      </c>
      <c r="C60" s="82">
        <f>+C53-C52</f>
        <v>2840860.0399999991</v>
      </c>
    </row>
    <row r="61" spans="2:3" ht="20.25" customHeight="1" x14ac:dyDescent="0.25">
      <c r="B61" s="18" t="s">
        <v>15</v>
      </c>
      <c r="C61" s="82">
        <f>+C54-C53</f>
        <v>92909.889999996871</v>
      </c>
    </row>
    <row r="62" spans="2:3" ht="20.25" customHeight="1" x14ac:dyDescent="0.25">
      <c r="B62" s="21" t="s">
        <v>16</v>
      </c>
      <c r="C62" s="83">
        <f>+(C59+C60+C61)/3</f>
        <v>390227.72000000003</v>
      </c>
    </row>
    <row r="63" spans="2:3" ht="21" customHeight="1" x14ac:dyDescent="0.25">
      <c r="B63" s="18" t="s">
        <v>17</v>
      </c>
      <c r="C63" s="82">
        <f>+C54</f>
        <v>24746613.780000001</v>
      </c>
    </row>
    <row r="64" spans="2:3" ht="27" customHeight="1" thickBot="1" x14ac:dyDescent="0.3">
      <c r="B64" s="18" t="s">
        <v>18</v>
      </c>
      <c r="C64" s="82">
        <f>+C62+C63</f>
        <v>25136841.5</v>
      </c>
    </row>
    <row r="65" spans="2:5" ht="32.25" customHeight="1" thickBot="1" x14ac:dyDescent="0.3">
      <c r="B65" s="84" t="s">
        <v>19</v>
      </c>
      <c r="C65" s="42">
        <v>10000000</v>
      </c>
      <c r="D65" s="85"/>
      <c r="E65" s="86"/>
    </row>
    <row r="66" spans="2:5" x14ac:dyDescent="0.25">
      <c r="B66" s="52"/>
      <c r="C66" s="52"/>
    </row>
    <row r="67" spans="2:5" x14ac:dyDescent="0.25">
      <c r="B67" s="52"/>
      <c r="C67" s="52"/>
    </row>
    <row r="68" spans="2:5" x14ac:dyDescent="0.25">
      <c r="B68" s="52"/>
      <c r="C68" s="52"/>
    </row>
    <row r="69" spans="2:5" x14ac:dyDescent="0.25">
      <c r="B69" s="52"/>
      <c r="C69" s="52"/>
    </row>
    <row r="70" spans="2:5" x14ac:dyDescent="0.25">
      <c r="B70" s="52"/>
      <c r="C70" s="52"/>
    </row>
    <row r="71" spans="2:5" x14ac:dyDescent="0.25">
      <c r="B71" s="52"/>
      <c r="C71" s="52"/>
    </row>
    <row r="72" spans="2:5" x14ac:dyDescent="0.25">
      <c r="B72" s="52"/>
      <c r="C72" s="52"/>
    </row>
    <row r="73" spans="2:5" x14ac:dyDescent="0.25">
      <c r="B73" s="52"/>
      <c r="C73" s="52"/>
    </row>
    <row r="74" spans="2:5" x14ac:dyDescent="0.25">
      <c r="B74" s="52"/>
      <c r="C74" s="52"/>
    </row>
    <row r="75" spans="2:5" x14ac:dyDescent="0.25">
      <c r="B75" s="52"/>
      <c r="C75" s="52"/>
    </row>
    <row r="76" spans="2:5" x14ac:dyDescent="0.25">
      <c r="B76" s="52"/>
      <c r="C76" s="52"/>
    </row>
    <row r="77" spans="2:5" x14ac:dyDescent="0.25">
      <c r="B77" s="52"/>
      <c r="C77" s="52"/>
    </row>
    <row r="78" spans="2:5" x14ac:dyDescent="0.25">
      <c r="B78" s="52"/>
      <c r="C78" s="52"/>
    </row>
    <row r="79" spans="2:5" x14ac:dyDescent="0.25">
      <c r="B79" s="52"/>
      <c r="C79" s="52"/>
    </row>
    <row r="80" spans="2:5" x14ac:dyDescent="0.25">
      <c r="B80" s="52"/>
      <c r="C80" s="52"/>
    </row>
    <row r="81" spans="2:3" x14ac:dyDescent="0.25">
      <c r="B81" s="52"/>
      <c r="C81" s="52"/>
    </row>
    <row r="82" spans="2:3" x14ac:dyDescent="0.25">
      <c r="B82" s="52"/>
      <c r="C82" s="52"/>
    </row>
    <row r="83" spans="2:3" x14ac:dyDescent="0.25">
      <c r="B83" s="52"/>
      <c r="C83" s="52"/>
    </row>
    <row r="84" spans="2:3" x14ac:dyDescent="0.25">
      <c r="B84" s="52"/>
      <c r="C84" s="52"/>
    </row>
    <row r="85" spans="2:3" x14ac:dyDescent="0.25">
      <c r="B85" s="52"/>
      <c r="C85" s="52"/>
    </row>
    <row r="86" spans="2:3" x14ac:dyDescent="0.25">
      <c r="B86" s="52"/>
      <c r="C86" s="52"/>
    </row>
    <row r="87" spans="2:3" x14ac:dyDescent="0.25">
      <c r="B87" s="52"/>
      <c r="C87" s="52"/>
    </row>
    <row r="88" spans="2:3" x14ac:dyDescent="0.25">
      <c r="B88" s="52"/>
      <c r="C88" s="52"/>
    </row>
    <row r="89" spans="2:3" x14ac:dyDescent="0.25">
      <c r="B89" s="52"/>
      <c r="C89" s="52"/>
    </row>
    <row r="90" spans="2:3" x14ac:dyDescent="0.25">
      <c r="B90" s="52"/>
      <c r="C90" s="52"/>
    </row>
    <row r="91" spans="2:3" x14ac:dyDescent="0.25">
      <c r="B91" s="52"/>
      <c r="C91" s="52"/>
    </row>
    <row r="92" spans="2:3" x14ac:dyDescent="0.25">
      <c r="B92" s="52"/>
      <c r="C92" s="52"/>
    </row>
    <row r="93" spans="2:3" x14ac:dyDescent="0.25">
      <c r="B93" s="52"/>
      <c r="C93" s="52"/>
    </row>
    <row r="94" spans="2:3" x14ac:dyDescent="0.25">
      <c r="B94" s="52"/>
      <c r="C94" s="52"/>
    </row>
    <row r="95" spans="2:3" x14ac:dyDescent="0.25">
      <c r="B95" s="52"/>
      <c r="C95" s="52"/>
    </row>
    <row r="96" spans="2:3" x14ac:dyDescent="0.25">
      <c r="B96" s="52"/>
      <c r="C96" s="52"/>
    </row>
    <row r="97" spans="2:3" x14ac:dyDescent="0.25">
      <c r="B97" s="52"/>
      <c r="C97" s="52"/>
    </row>
    <row r="98" spans="2:3" x14ac:dyDescent="0.25">
      <c r="B98" s="52"/>
      <c r="C98" s="52"/>
    </row>
    <row r="99" spans="2:3" x14ac:dyDescent="0.25">
      <c r="B99" s="52"/>
      <c r="C99" s="52"/>
    </row>
    <row r="100" spans="2:3" x14ac:dyDescent="0.25">
      <c r="B100" s="52"/>
      <c r="C100" s="52"/>
    </row>
    <row r="101" spans="2:3" x14ac:dyDescent="0.25">
      <c r="B101" s="52"/>
      <c r="C101" s="52"/>
    </row>
    <row r="102" spans="2:3" x14ac:dyDescent="0.25">
      <c r="B102" s="52"/>
      <c r="C102" s="52"/>
    </row>
    <row r="103" spans="2:3" x14ac:dyDescent="0.25">
      <c r="B103" s="52"/>
      <c r="C103" s="52"/>
    </row>
    <row r="104" spans="2:3" x14ac:dyDescent="0.25">
      <c r="B104" s="52"/>
      <c r="C104" s="52"/>
    </row>
    <row r="105" spans="2:3" x14ac:dyDescent="0.25">
      <c r="B105" s="52"/>
      <c r="C105" s="52"/>
    </row>
    <row r="106" spans="2:3" x14ac:dyDescent="0.25">
      <c r="B106" s="52"/>
      <c r="C106" s="52"/>
    </row>
    <row r="107" spans="2:3" x14ac:dyDescent="0.25">
      <c r="B107" s="52"/>
      <c r="C107" s="52"/>
    </row>
    <row r="108" spans="2:3" x14ac:dyDescent="0.25">
      <c r="B108" s="52"/>
      <c r="C108" s="52"/>
    </row>
    <row r="109" spans="2:3" x14ac:dyDescent="0.25">
      <c r="B109" s="52"/>
      <c r="C109" s="52"/>
    </row>
    <row r="110" spans="2:3" x14ac:dyDescent="0.25">
      <c r="B110" s="52"/>
      <c r="C110" s="52"/>
    </row>
    <row r="111" spans="2:3" x14ac:dyDescent="0.25">
      <c r="B111" s="52"/>
      <c r="C111" s="52"/>
    </row>
    <row r="112" spans="2:3" x14ac:dyDescent="0.25">
      <c r="B112" s="52"/>
    </row>
    <row r="113" spans="2:2" x14ac:dyDescent="0.25">
      <c r="B113" s="52"/>
    </row>
    <row r="114" spans="2:2" x14ac:dyDescent="0.25">
      <c r="B114" s="52"/>
    </row>
    <row r="115" spans="2:2" x14ac:dyDescent="0.25">
      <c r="B115" s="52"/>
    </row>
    <row r="116" spans="2:2" x14ac:dyDescent="0.25">
      <c r="B116" s="52"/>
    </row>
    <row r="117" spans="2:2" x14ac:dyDescent="0.25">
      <c r="B117" s="52"/>
    </row>
    <row r="118" spans="2:2" x14ac:dyDescent="0.25">
      <c r="B118" s="52"/>
    </row>
    <row r="119" spans="2:2" x14ac:dyDescent="0.25">
      <c r="B119" s="52"/>
    </row>
    <row r="120" spans="2:2" x14ac:dyDescent="0.25">
      <c r="B120" s="52"/>
    </row>
    <row r="121" spans="2:2" x14ac:dyDescent="0.25">
      <c r="B121" s="52"/>
    </row>
    <row r="122" spans="2:2" x14ac:dyDescent="0.25">
      <c r="B122" s="52"/>
    </row>
    <row r="123" spans="2:2" x14ac:dyDescent="0.25">
      <c r="B123" s="52"/>
    </row>
    <row r="124" spans="2:2" x14ac:dyDescent="0.25">
      <c r="B124" s="52"/>
    </row>
    <row r="125" spans="2:2" x14ac:dyDescent="0.25">
      <c r="B125" s="52"/>
    </row>
    <row r="126" spans="2:2" x14ac:dyDescent="0.25">
      <c r="B126" s="52"/>
    </row>
    <row r="127" spans="2:2" x14ac:dyDescent="0.25">
      <c r="B127" s="52"/>
    </row>
    <row r="128" spans="2:2" x14ac:dyDescent="0.25">
      <c r="B128" s="52"/>
    </row>
    <row r="129" spans="2:2" x14ac:dyDescent="0.25">
      <c r="B129" s="52"/>
    </row>
    <row r="130" spans="2:2" x14ac:dyDescent="0.25">
      <c r="B130" s="52"/>
    </row>
    <row r="131" spans="2:2" x14ac:dyDescent="0.25">
      <c r="B131" s="52"/>
    </row>
    <row r="132" spans="2:2" x14ac:dyDescent="0.25">
      <c r="B132" s="52"/>
    </row>
    <row r="133" spans="2:2" x14ac:dyDescent="0.25">
      <c r="B133" s="52"/>
    </row>
    <row r="134" spans="2:2" x14ac:dyDescent="0.25">
      <c r="B134" s="52"/>
    </row>
    <row r="135" spans="2:2" x14ac:dyDescent="0.25">
      <c r="B135" s="52"/>
    </row>
    <row r="136" spans="2:2" x14ac:dyDescent="0.25">
      <c r="B136" s="52"/>
    </row>
    <row r="137" spans="2:2" x14ac:dyDescent="0.25">
      <c r="B137" s="52"/>
    </row>
    <row r="138" spans="2:2" x14ac:dyDescent="0.25">
      <c r="B138" s="52"/>
    </row>
    <row r="139" spans="2:2" x14ac:dyDescent="0.25">
      <c r="B139" s="52"/>
    </row>
    <row r="140" spans="2:2" x14ac:dyDescent="0.25">
      <c r="B140" s="52"/>
    </row>
    <row r="141" spans="2:2" x14ac:dyDescent="0.25">
      <c r="B141" s="52"/>
    </row>
    <row r="142" spans="2:2" x14ac:dyDescent="0.25">
      <c r="B142" s="52"/>
    </row>
    <row r="143" spans="2:2" x14ac:dyDescent="0.25">
      <c r="B143" s="52"/>
    </row>
    <row r="144" spans="2:2" x14ac:dyDescent="0.25">
      <c r="B144" s="52"/>
    </row>
    <row r="145" spans="2:2" x14ac:dyDescent="0.25">
      <c r="B145" s="52"/>
    </row>
    <row r="146" spans="2:2" x14ac:dyDescent="0.25">
      <c r="B146" s="52"/>
    </row>
    <row r="147" spans="2:2" x14ac:dyDescent="0.25">
      <c r="B147" s="52"/>
    </row>
    <row r="148" spans="2:2" x14ac:dyDescent="0.25">
      <c r="B148" s="52"/>
    </row>
    <row r="149" spans="2:2" x14ac:dyDescent="0.25">
      <c r="B149" s="52"/>
    </row>
    <row r="150" spans="2:2" x14ac:dyDescent="0.25">
      <c r="B150" s="52"/>
    </row>
    <row r="151" spans="2:2" x14ac:dyDescent="0.25">
      <c r="B151" s="52"/>
    </row>
    <row r="152" spans="2:2" x14ac:dyDescent="0.25">
      <c r="B152" s="52"/>
    </row>
    <row r="153" spans="2:2" x14ac:dyDescent="0.25">
      <c r="B153" s="52"/>
    </row>
    <row r="154" spans="2:2" x14ac:dyDescent="0.25">
      <c r="B154" s="52"/>
    </row>
    <row r="155" spans="2:2" x14ac:dyDescent="0.25">
      <c r="B155" s="52"/>
    </row>
    <row r="156" spans="2:2" x14ac:dyDescent="0.25">
      <c r="B156" s="52"/>
    </row>
    <row r="157" spans="2:2" x14ac:dyDescent="0.25">
      <c r="B157" s="52"/>
    </row>
    <row r="158" spans="2:2" x14ac:dyDescent="0.25">
      <c r="B158" s="52"/>
    </row>
    <row r="159" spans="2:2" x14ac:dyDescent="0.25">
      <c r="B159" s="52"/>
    </row>
    <row r="160" spans="2:2" x14ac:dyDescent="0.25">
      <c r="B160" s="52"/>
    </row>
    <row r="161" spans="2:2" x14ac:dyDescent="0.25">
      <c r="B161" s="52"/>
    </row>
    <row r="162" spans="2:2" x14ac:dyDescent="0.25">
      <c r="B162" s="52"/>
    </row>
    <row r="163" spans="2:2" x14ac:dyDescent="0.25">
      <c r="B163" s="52"/>
    </row>
    <row r="164" spans="2:2" x14ac:dyDescent="0.25">
      <c r="B164" s="52"/>
    </row>
    <row r="165" spans="2:2" x14ac:dyDescent="0.25">
      <c r="B165" s="52"/>
    </row>
    <row r="166" spans="2:2" x14ac:dyDescent="0.25">
      <c r="B166" s="52"/>
    </row>
    <row r="167" spans="2:2" x14ac:dyDescent="0.25">
      <c r="B167" s="52"/>
    </row>
    <row r="168" spans="2:2" x14ac:dyDescent="0.25">
      <c r="B168" s="52"/>
    </row>
    <row r="169" spans="2:2" x14ac:dyDescent="0.25">
      <c r="B169" s="52"/>
    </row>
    <row r="170" spans="2:2" x14ac:dyDescent="0.25">
      <c r="B170" s="52"/>
    </row>
    <row r="171" spans="2:2" x14ac:dyDescent="0.25">
      <c r="B171" s="52"/>
    </row>
    <row r="172" spans="2:2" x14ac:dyDescent="0.25">
      <c r="B172" s="52"/>
    </row>
    <row r="173" spans="2:2" x14ac:dyDescent="0.25">
      <c r="B173" s="52"/>
    </row>
    <row r="174" spans="2:2" x14ac:dyDescent="0.25">
      <c r="B174" s="52"/>
    </row>
    <row r="175" spans="2:2" x14ac:dyDescent="0.25">
      <c r="B175" s="52"/>
    </row>
    <row r="176" spans="2:2" x14ac:dyDescent="0.25">
      <c r="B176" s="52"/>
    </row>
    <row r="177" spans="2:2" x14ac:dyDescent="0.25">
      <c r="B177" s="52"/>
    </row>
    <row r="178" spans="2:2" x14ac:dyDescent="0.25">
      <c r="B178" s="52"/>
    </row>
    <row r="179" spans="2:2" x14ac:dyDescent="0.25">
      <c r="B179" s="52"/>
    </row>
    <row r="180" spans="2:2" x14ac:dyDescent="0.25">
      <c r="B180" s="52"/>
    </row>
    <row r="181" spans="2:2" x14ac:dyDescent="0.25">
      <c r="B181" s="52"/>
    </row>
    <row r="182" spans="2:2" x14ac:dyDescent="0.25">
      <c r="B182" s="52"/>
    </row>
    <row r="183" spans="2:2" x14ac:dyDescent="0.25">
      <c r="B183" s="52"/>
    </row>
    <row r="184" spans="2:2" x14ac:dyDescent="0.25">
      <c r="B184" s="52"/>
    </row>
    <row r="185" spans="2:2" x14ac:dyDescent="0.25">
      <c r="B185" s="52"/>
    </row>
    <row r="186" spans="2:2" x14ac:dyDescent="0.25">
      <c r="B186" s="52"/>
    </row>
    <row r="187" spans="2:2" x14ac:dyDescent="0.25">
      <c r="B187" s="52"/>
    </row>
    <row r="188" spans="2:2" x14ac:dyDescent="0.25">
      <c r="B188" s="52"/>
    </row>
    <row r="189" spans="2:2" x14ac:dyDescent="0.25">
      <c r="B189" s="52"/>
    </row>
    <row r="190" spans="2:2" x14ac:dyDescent="0.25">
      <c r="B190" s="52"/>
    </row>
    <row r="191" spans="2:2" x14ac:dyDescent="0.25">
      <c r="B191" s="52"/>
    </row>
    <row r="192" spans="2:2" x14ac:dyDescent="0.25">
      <c r="B192" s="52"/>
    </row>
    <row r="193" spans="2:2" x14ac:dyDescent="0.25">
      <c r="B193" s="52"/>
    </row>
    <row r="194" spans="2:2" x14ac:dyDescent="0.25">
      <c r="B194" s="52"/>
    </row>
    <row r="195" spans="2:2" x14ac:dyDescent="0.25">
      <c r="B195" s="52"/>
    </row>
    <row r="196" spans="2:2" x14ac:dyDescent="0.25">
      <c r="B196" s="52"/>
    </row>
    <row r="197" spans="2:2" x14ac:dyDescent="0.25">
      <c r="B197" s="52"/>
    </row>
    <row r="198" spans="2:2" x14ac:dyDescent="0.25">
      <c r="B198" s="52"/>
    </row>
    <row r="199" spans="2:2" x14ac:dyDescent="0.25">
      <c r="B199" s="52"/>
    </row>
    <row r="200" spans="2:2" x14ac:dyDescent="0.25">
      <c r="B200" s="52"/>
    </row>
    <row r="201" spans="2:2" x14ac:dyDescent="0.25">
      <c r="B201" s="52"/>
    </row>
    <row r="202" spans="2:2" x14ac:dyDescent="0.25">
      <c r="B202" s="52"/>
    </row>
    <row r="203" spans="2:2" x14ac:dyDescent="0.25">
      <c r="B203" s="52"/>
    </row>
    <row r="204" spans="2:2" x14ac:dyDescent="0.25">
      <c r="B204" s="52"/>
    </row>
    <row r="205" spans="2:2" x14ac:dyDescent="0.25">
      <c r="B205" s="52"/>
    </row>
    <row r="206" spans="2:2" x14ac:dyDescent="0.25">
      <c r="B206" s="52"/>
    </row>
    <row r="207" spans="2:2" x14ac:dyDescent="0.25">
      <c r="B207" s="52"/>
    </row>
    <row r="208" spans="2:2" x14ac:dyDescent="0.25">
      <c r="B208" s="52"/>
    </row>
    <row r="209" spans="2:2" x14ac:dyDescent="0.25">
      <c r="B209" s="52"/>
    </row>
    <row r="210" spans="2:2" x14ac:dyDescent="0.25">
      <c r="B210" s="52"/>
    </row>
    <row r="211" spans="2:2" x14ac:dyDescent="0.25">
      <c r="B211" s="52"/>
    </row>
    <row r="212" spans="2:2" x14ac:dyDescent="0.25">
      <c r="B212" s="52"/>
    </row>
    <row r="213" spans="2:2" x14ac:dyDescent="0.25">
      <c r="B213" s="52"/>
    </row>
    <row r="214" spans="2:2" x14ac:dyDescent="0.25">
      <c r="B214" s="52"/>
    </row>
    <row r="215" spans="2:2" x14ac:dyDescent="0.25">
      <c r="B215" s="52"/>
    </row>
    <row r="216" spans="2:2" x14ac:dyDescent="0.25">
      <c r="B216" s="52"/>
    </row>
    <row r="217" spans="2:2" x14ac:dyDescent="0.25">
      <c r="B217" s="52"/>
    </row>
    <row r="218" spans="2:2" x14ac:dyDescent="0.25">
      <c r="B218" s="52"/>
    </row>
    <row r="219" spans="2:2" x14ac:dyDescent="0.25">
      <c r="B219" s="52"/>
    </row>
    <row r="220" spans="2:2" x14ac:dyDescent="0.25">
      <c r="B220" s="52"/>
    </row>
    <row r="221" spans="2:2" x14ac:dyDescent="0.25">
      <c r="B221" s="52"/>
    </row>
    <row r="222" spans="2:2" x14ac:dyDescent="0.25">
      <c r="B222" s="52"/>
    </row>
    <row r="223" spans="2:2" x14ac:dyDescent="0.25">
      <c r="B223" s="52"/>
    </row>
    <row r="224" spans="2:2" x14ac:dyDescent="0.25">
      <c r="B224" s="52"/>
    </row>
    <row r="225" spans="2:2" x14ac:dyDescent="0.25">
      <c r="B225" s="52"/>
    </row>
    <row r="226" spans="2:2" x14ac:dyDescent="0.25">
      <c r="B226" s="52"/>
    </row>
    <row r="227" spans="2:2" x14ac:dyDescent="0.25">
      <c r="B227" s="52"/>
    </row>
    <row r="228" spans="2:2" x14ac:dyDescent="0.25">
      <c r="B228" s="52"/>
    </row>
    <row r="229" spans="2:2" x14ac:dyDescent="0.25">
      <c r="B229" s="52"/>
    </row>
    <row r="230" spans="2:2" x14ac:dyDescent="0.25">
      <c r="B230" s="52"/>
    </row>
    <row r="231" spans="2:2" x14ac:dyDescent="0.25">
      <c r="B231" s="52"/>
    </row>
    <row r="232" spans="2:2" x14ac:dyDescent="0.25">
      <c r="B232" s="52"/>
    </row>
    <row r="233" spans="2:2" x14ac:dyDescent="0.25">
      <c r="B233" s="52"/>
    </row>
    <row r="234" spans="2:2" x14ac:dyDescent="0.25">
      <c r="B234" s="52"/>
    </row>
    <row r="235" spans="2:2" x14ac:dyDescent="0.25">
      <c r="B235" s="52"/>
    </row>
    <row r="236" spans="2:2" x14ac:dyDescent="0.25">
      <c r="B236" s="52"/>
    </row>
    <row r="237" spans="2:2" x14ac:dyDescent="0.25">
      <c r="B237" s="52"/>
    </row>
    <row r="238" spans="2:2" x14ac:dyDescent="0.25">
      <c r="B238" s="52"/>
    </row>
    <row r="239" spans="2:2" x14ac:dyDescent="0.25">
      <c r="B239" s="52"/>
    </row>
    <row r="240" spans="2:2" x14ac:dyDescent="0.25">
      <c r="B240" s="52"/>
    </row>
  </sheetData>
  <mergeCells count="6">
    <mergeCell ref="B58:C58"/>
    <mergeCell ref="B2:C2"/>
    <mergeCell ref="B3:C3"/>
    <mergeCell ref="B33:C33"/>
    <mergeCell ref="B43:C43"/>
    <mergeCell ref="B46:C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1"/>
  <sheetViews>
    <sheetView topLeftCell="A43" workbookViewId="0">
      <selection activeCell="D63" sqref="D63"/>
    </sheetView>
  </sheetViews>
  <sheetFormatPr baseColWidth="10" defaultRowHeight="15" x14ac:dyDescent="0.25"/>
  <cols>
    <col min="1" max="1" width="11.42578125" style="2"/>
    <col min="2" max="2" width="51.140625" customWidth="1"/>
    <col min="3" max="3" width="23.5703125" customWidth="1"/>
    <col min="4" max="4" width="11.7109375" style="2" bestFit="1" customWidth="1"/>
    <col min="5" max="5" width="13.85546875" style="2" bestFit="1" customWidth="1"/>
    <col min="6" max="6" width="11.5703125" style="2" bestFit="1" customWidth="1"/>
    <col min="7" max="45" width="11.42578125" style="2"/>
    <col min="258" max="258" width="51.140625" customWidth="1"/>
    <col min="259" max="259" width="23.5703125" customWidth="1"/>
    <col min="260" max="260" width="11.7109375" bestFit="1" customWidth="1"/>
    <col min="261" max="261" width="13.85546875" bestFit="1" customWidth="1"/>
    <col min="262" max="262" width="11.5703125" bestFit="1" customWidth="1"/>
    <col min="514" max="514" width="51.140625" customWidth="1"/>
    <col min="515" max="515" width="23.5703125" customWidth="1"/>
    <col min="516" max="516" width="11.7109375" bestFit="1" customWidth="1"/>
    <col min="517" max="517" width="13.85546875" bestFit="1" customWidth="1"/>
    <col min="518" max="518" width="11.5703125" bestFit="1" customWidth="1"/>
    <col min="770" max="770" width="51.140625" customWidth="1"/>
    <col min="771" max="771" width="23.5703125" customWidth="1"/>
    <col min="772" max="772" width="11.7109375" bestFit="1" customWidth="1"/>
    <col min="773" max="773" width="13.85546875" bestFit="1" customWidth="1"/>
    <col min="774" max="774" width="11.5703125" bestFit="1" customWidth="1"/>
    <col min="1026" max="1026" width="51.140625" customWidth="1"/>
    <col min="1027" max="1027" width="23.5703125" customWidth="1"/>
    <col min="1028" max="1028" width="11.7109375" bestFit="1" customWidth="1"/>
    <col min="1029" max="1029" width="13.85546875" bestFit="1" customWidth="1"/>
    <col min="1030" max="1030" width="11.5703125" bestFit="1" customWidth="1"/>
    <col min="1282" max="1282" width="51.140625" customWidth="1"/>
    <col min="1283" max="1283" width="23.5703125" customWidth="1"/>
    <col min="1284" max="1284" width="11.7109375" bestFit="1" customWidth="1"/>
    <col min="1285" max="1285" width="13.85546875" bestFit="1" customWidth="1"/>
    <col min="1286" max="1286" width="11.5703125" bestFit="1" customWidth="1"/>
    <col min="1538" max="1538" width="51.140625" customWidth="1"/>
    <col min="1539" max="1539" width="23.5703125" customWidth="1"/>
    <col min="1540" max="1540" width="11.7109375" bestFit="1" customWidth="1"/>
    <col min="1541" max="1541" width="13.85546875" bestFit="1" customWidth="1"/>
    <col min="1542" max="1542" width="11.5703125" bestFit="1" customWidth="1"/>
    <col min="1794" max="1794" width="51.140625" customWidth="1"/>
    <col min="1795" max="1795" width="23.5703125" customWidth="1"/>
    <col min="1796" max="1796" width="11.7109375" bestFit="1" customWidth="1"/>
    <col min="1797" max="1797" width="13.85546875" bestFit="1" customWidth="1"/>
    <col min="1798" max="1798" width="11.5703125" bestFit="1" customWidth="1"/>
    <col min="2050" max="2050" width="51.140625" customWidth="1"/>
    <col min="2051" max="2051" width="23.5703125" customWidth="1"/>
    <col min="2052" max="2052" width="11.7109375" bestFit="1" customWidth="1"/>
    <col min="2053" max="2053" width="13.85546875" bestFit="1" customWidth="1"/>
    <col min="2054" max="2054" width="11.5703125" bestFit="1" customWidth="1"/>
    <col min="2306" max="2306" width="51.140625" customWidth="1"/>
    <col min="2307" max="2307" width="23.5703125" customWidth="1"/>
    <col min="2308" max="2308" width="11.7109375" bestFit="1" customWidth="1"/>
    <col min="2309" max="2309" width="13.85546875" bestFit="1" customWidth="1"/>
    <col min="2310" max="2310" width="11.5703125" bestFit="1" customWidth="1"/>
    <col min="2562" max="2562" width="51.140625" customWidth="1"/>
    <col min="2563" max="2563" width="23.5703125" customWidth="1"/>
    <col min="2564" max="2564" width="11.7109375" bestFit="1" customWidth="1"/>
    <col min="2565" max="2565" width="13.85546875" bestFit="1" customWidth="1"/>
    <col min="2566" max="2566" width="11.5703125" bestFit="1" customWidth="1"/>
    <col min="2818" max="2818" width="51.140625" customWidth="1"/>
    <col min="2819" max="2819" width="23.5703125" customWidth="1"/>
    <col min="2820" max="2820" width="11.7109375" bestFit="1" customWidth="1"/>
    <col min="2821" max="2821" width="13.85546875" bestFit="1" customWidth="1"/>
    <col min="2822" max="2822" width="11.5703125" bestFit="1" customWidth="1"/>
    <col min="3074" max="3074" width="51.140625" customWidth="1"/>
    <col min="3075" max="3075" width="23.5703125" customWidth="1"/>
    <col min="3076" max="3076" width="11.7109375" bestFit="1" customWidth="1"/>
    <col min="3077" max="3077" width="13.85546875" bestFit="1" customWidth="1"/>
    <col min="3078" max="3078" width="11.5703125" bestFit="1" customWidth="1"/>
    <col min="3330" max="3330" width="51.140625" customWidth="1"/>
    <col min="3331" max="3331" width="23.5703125" customWidth="1"/>
    <col min="3332" max="3332" width="11.7109375" bestFit="1" customWidth="1"/>
    <col min="3333" max="3333" width="13.85546875" bestFit="1" customWidth="1"/>
    <col min="3334" max="3334" width="11.5703125" bestFit="1" customWidth="1"/>
    <col min="3586" max="3586" width="51.140625" customWidth="1"/>
    <col min="3587" max="3587" width="23.5703125" customWidth="1"/>
    <col min="3588" max="3588" width="11.7109375" bestFit="1" customWidth="1"/>
    <col min="3589" max="3589" width="13.85546875" bestFit="1" customWidth="1"/>
    <col min="3590" max="3590" width="11.5703125" bestFit="1" customWidth="1"/>
    <col min="3842" max="3842" width="51.140625" customWidth="1"/>
    <col min="3843" max="3843" width="23.5703125" customWidth="1"/>
    <col min="3844" max="3844" width="11.7109375" bestFit="1" customWidth="1"/>
    <col min="3845" max="3845" width="13.85546875" bestFit="1" customWidth="1"/>
    <col min="3846" max="3846" width="11.5703125" bestFit="1" customWidth="1"/>
    <col min="4098" max="4098" width="51.140625" customWidth="1"/>
    <col min="4099" max="4099" width="23.5703125" customWidth="1"/>
    <col min="4100" max="4100" width="11.7109375" bestFit="1" customWidth="1"/>
    <col min="4101" max="4101" width="13.85546875" bestFit="1" customWidth="1"/>
    <col min="4102" max="4102" width="11.5703125" bestFit="1" customWidth="1"/>
    <col min="4354" max="4354" width="51.140625" customWidth="1"/>
    <col min="4355" max="4355" width="23.5703125" customWidth="1"/>
    <col min="4356" max="4356" width="11.7109375" bestFit="1" customWidth="1"/>
    <col min="4357" max="4357" width="13.85546875" bestFit="1" customWidth="1"/>
    <col min="4358" max="4358" width="11.5703125" bestFit="1" customWidth="1"/>
    <col min="4610" max="4610" width="51.140625" customWidth="1"/>
    <col min="4611" max="4611" width="23.5703125" customWidth="1"/>
    <col min="4612" max="4612" width="11.7109375" bestFit="1" customWidth="1"/>
    <col min="4613" max="4613" width="13.85546875" bestFit="1" customWidth="1"/>
    <col min="4614" max="4614" width="11.5703125" bestFit="1" customWidth="1"/>
    <col min="4866" max="4866" width="51.140625" customWidth="1"/>
    <col min="4867" max="4867" width="23.5703125" customWidth="1"/>
    <col min="4868" max="4868" width="11.7109375" bestFit="1" customWidth="1"/>
    <col min="4869" max="4869" width="13.85546875" bestFit="1" customWidth="1"/>
    <col min="4870" max="4870" width="11.5703125" bestFit="1" customWidth="1"/>
    <col min="5122" max="5122" width="51.140625" customWidth="1"/>
    <col min="5123" max="5123" width="23.5703125" customWidth="1"/>
    <col min="5124" max="5124" width="11.7109375" bestFit="1" customWidth="1"/>
    <col min="5125" max="5125" width="13.85546875" bestFit="1" customWidth="1"/>
    <col min="5126" max="5126" width="11.5703125" bestFit="1" customWidth="1"/>
    <col min="5378" max="5378" width="51.140625" customWidth="1"/>
    <col min="5379" max="5379" width="23.5703125" customWidth="1"/>
    <col min="5380" max="5380" width="11.7109375" bestFit="1" customWidth="1"/>
    <col min="5381" max="5381" width="13.85546875" bestFit="1" customWidth="1"/>
    <col min="5382" max="5382" width="11.5703125" bestFit="1" customWidth="1"/>
    <col min="5634" max="5634" width="51.140625" customWidth="1"/>
    <col min="5635" max="5635" width="23.5703125" customWidth="1"/>
    <col min="5636" max="5636" width="11.7109375" bestFit="1" customWidth="1"/>
    <col min="5637" max="5637" width="13.85546875" bestFit="1" customWidth="1"/>
    <col min="5638" max="5638" width="11.5703125" bestFit="1" customWidth="1"/>
    <col min="5890" max="5890" width="51.140625" customWidth="1"/>
    <col min="5891" max="5891" width="23.5703125" customWidth="1"/>
    <col min="5892" max="5892" width="11.7109375" bestFit="1" customWidth="1"/>
    <col min="5893" max="5893" width="13.85546875" bestFit="1" customWidth="1"/>
    <col min="5894" max="5894" width="11.5703125" bestFit="1" customWidth="1"/>
    <col min="6146" max="6146" width="51.140625" customWidth="1"/>
    <col min="6147" max="6147" width="23.5703125" customWidth="1"/>
    <col min="6148" max="6148" width="11.7109375" bestFit="1" customWidth="1"/>
    <col min="6149" max="6149" width="13.85546875" bestFit="1" customWidth="1"/>
    <col min="6150" max="6150" width="11.5703125" bestFit="1" customWidth="1"/>
    <col min="6402" max="6402" width="51.140625" customWidth="1"/>
    <col min="6403" max="6403" width="23.5703125" customWidth="1"/>
    <col min="6404" max="6404" width="11.7109375" bestFit="1" customWidth="1"/>
    <col min="6405" max="6405" width="13.85546875" bestFit="1" customWidth="1"/>
    <col min="6406" max="6406" width="11.5703125" bestFit="1" customWidth="1"/>
    <col min="6658" max="6658" width="51.140625" customWidth="1"/>
    <col min="6659" max="6659" width="23.5703125" customWidth="1"/>
    <col min="6660" max="6660" width="11.7109375" bestFit="1" customWidth="1"/>
    <col min="6661" max="6661" width="13.85546875" bestFit="1" customWidth="1"/>
    <col min="6662" max="6662" width="11.5703125" bestFit="1" customWidth="1"/>
    <col min="6914" max="6914" width="51.140625" customWidth="1"/>
    <col min="6915" max="6915" width="23.5703125" customWidth="1"/>
    <col min="6916" max="6916" width="11.7109375" bestFit="1" customWidth="1"/>
    <col min="6917" max="6917" width="13.85546875" bestFit="1" customWidth="1"/>
    <col min="6918" max="6918" width="11.5703125" bestFit="1" customWidth="1"/>
    <col min="7170" max="7170" width="51.140625" customWidth="1"/>
    <col min="7171" max="7171" width="23.5703125" customWidth="1"/>
    <col min="7172" max="7172" width="11.7109375" bestFit="1" customWidth="1"/>
    <col min="7173" max="7173" width="13.85546875" bestFit="1" customWidth="1"/>
    <col min="7174" max="7174" width="11.5703125" bestFit="1" customWidth="1"/>
    <col min="7426" max="7426" width="51.140625" customWidth="1"/>
    <col min="7427" max="7427" width="23.5703125" customWidth="1"/>
    <col min="7428" max="7428" width="11.7109375" bestFit="1" customWidth="1"/>
    <col min="7429" max="7429" width="13.85546875" bestFit="1" customWidth="1"/>
    <col min="7430" max="7430" width="11.5703125" bestFit="1" customWidth="1"/>
    <col min="7682" max="7682" width="51.140625" customWidth="1"/>
    <col min="7683" max="7683" width="23.5703125" customWidth="1"/>
    <col min="7684" max="7684" width="11.7109375" bestFit="1" customWidth="1"/>
    <col min="7685" max="7685" width="13.85546875" bestFit="1" customWidth="1"/>
    <col min="7686" max="7686" width="11.5703125" bestFit="1" customWidth="1"/>
    <col min="7938" max="7938" width="51.140625" customWidth="1"/>
    <col min="7939" max="7939" width="23.5703125" customWidth="1"/>
    <col min="7940" max="7940" width="11.7109375" bestFit="1" customWidth="1"/>
    <col min="7941" max="7941" width="13.85546875" bestFit="1" customWidth="1"/>
    <col min="7942" max="7942" width="11.5703125" bestFit="1" customWidth="1"/>
    <col min="8194" max="8194" width="51.140625" customWidth="1"/>
    <col min="8195" max="8195" width="23.5703125" customWidth="1"/>
    <col min="8196" max="8196" width="11.7109375" bestFit="1" customWidth="1"/>
    <col min="8197" max="8197" width="13.85546875" bestFit="1" customWidth="1"/>
    <col min="8198" max="8198" width="11.5703125" bestFit="1" customWidth="1"/>
    <col min="8450" max="8450" width="51.140625" customWidth="1"/>
    <col min="8451" max="8451" width="23.5703125" customWidth="1"/>
    <col min="8452" max="8452" width="11.7109375" bestFit="1" customWidth="1"/>
    <col min="8453" max="8453" width="13.85546875" bestFit="1" customWidth="1"/>
    <col min="8454" max="8454" width="11.5703125" bestFit="1" customWidth="1"/>
    <col min="8706" max="8706" width="51.140625" customWidth="1"/>
    <col min="8707" max="8707" width="23.5703125" customWidth="1"/>
    <col min="8708" max="8708" width="11.7109375" bestFit="1" customWidth="1"/>
    <col min="8709" max="8709" width="13.85546875" bestFit="1" customWidth="1"/>
    <col min="8710" max="8710" width="11.5703125" bestFit="1" customWidth="1"/>
    <col min="8962" max="8962" width="51.140625" customWidth="1"/>
    <col min="8963" max="8963" width="23.5703125" customWidth="1"/>
    <col min="8964" max="8964" width="11.7109375" bestFit="1" customWidth="1"/>
    <col min="8965" max="8965" width="13.85546875" bestFit="1" customWidth="1"/>
    <col min="8966" max="8966" width="11.5703125" bestFit="1" customWidth="1"/>
    <col min="9218" max="9218" width="51.140625" customWidth="1"/>
    <col min="9219" max="9219" width="23.5703125" customWidth="1"/>
    <col min="9220" max="9220" width="11.7109375" bestFit="1" customWidth="1"/>
    <col min="9221" max="9221" width="13.85546875" bestFit="1" customWidth="1"/>
    <col min="9222" max="9222" width="11.5703125" bestFit="1" customWidth="1"/>
    <col min="9474" max="9474" width="51.140625" customWidth="1"/>
    <col min="9475" max="9475" width="23.5703125" customWidth="1"/>
    <col min="9476" max="9476" width="11.7109375" bestFit="1" customWidth="1"/>
    <col min="9477" max="9477" width="13.85546875" bestFit="1" customWidth="1"/>
    <col min="9478" max="9478" width="11.5703125" bestFit="1" customWidth="1"/>
    <col min="9730" max="9730" width="51.140625" customWidth="1"/>
    <col min="9731" max="9731" width="23.5703125" customWidth="1"/>
    <col min="9732" max="9732" width="11.7109375" bestFit="1" customWidth="1"/>
    <col min="9733" max="9733" width="13.85546875" bestFit="1" customWidth="1"/>
    <col min="9734" max="9734" width="11.5703125" bestFit="1" customWidth="1"/>
    <col min="9986" max="9986" width="51.140625" customWidth="1"/>
    <col min="9987" max="9987" width="23.5703125" customWidth="1"/>
    <col min="9988" max="9988" width="11.7109375" bestFit="1" customWidth="1"/>
    <col min="9989" max="9989" width="13.85546875" bestFit="1" customWidth="1"/>
    <col min="9990" max="9990" width="11.5703125" bestFit="1" customWidth="1"/>
    <col min="10242" max="10242" width="51.140625" customWidth="1"/>
    <col min="10243" max="10243" width="23.5703125" customWidth="1"/>
    <col min="10244" max="10244" width="11.7109375" bestFit="1" customWidth="1"/>
    <col min="10245" max="10245" width="13.85546875" bestFit="1" customWidth="1"/>
    <col min="10246" max="10246" width="11.5703125" bestFit="1" customWidth="1"/>
    <col min="10498" max="10498" width="51.140625" customWidth="1"/>
    <col min="10499" max="10499" width="23.5703125" customWidth="1"/>
    <col min="10500" max="10500" width="11.7109375" bestFit="1" customWidth="1"/>
    <col min="10501" max="10501" width="13.85546875" bestFit="1" customWidth="1"/>
    <col min="10502" max="10502" width="11.5703125" bestFit="1" customWidth="1"/>
    <col min="10754" max="10754" width="51.140625" customWidth="1"/>
    <col min="10755" max="10755" width="23.5703125" customWidth="1"/>
    <col min="10756" max="10756" width="11.7109375" bestFit="1" customWidth="1"/>
    <col min="10757" max="10757" width="13.85546875" bestFit="1" customWidth="1"/>
    <col min="10758" max="10758" width="11.5703125" bestFit="1" customWidth="1"/>
    <col min="11010" max="11010" width="51.140625" customWidth="1"/>
    <col min="11011" max="11011" width="23.5703125" customWidth="1"/>
    <col min="11012" max="11012" width="11.7109375" bestFit="1" customWidth="1"/>
    <col min="11013" max="11013" width="13.85546875" bestFit="1" customWidth="1"/>
    <col min="11014" max="11014" width="11.5703125" bestFit="1" customWidth="1"/>
    <col min="11266" max="11266" width="51.140625" customWidth="1"/>
    <col min="11267" max="11267" width="23.5703125" customWidth="1"/>
    <col min="11268" max="11268" width="11.7109375" bestFit="1" customWidth="1"/>
    <col min="11269" max="11269" width="13.85546875" bestFit="1" customWidth="1"/>
    <col min="11270" max="11270" width="11.5703125" bestFit="1" customWidth="1"/>
    <col min="11522" max="11522" width="51.140625" customWidth="1"/>
    <col min="11523" max="11523" width="23.5703125" customWidth="1"/>
    <col min="11524" max="11524" width="11.7109375" bestFit="1" customWidth="1"/>
    <col min="11525" max="11525" width="13.85546875" bestFit="1" customWidth="1"/>
    <col min="11526" max="11526" width="11.5703125" bestFit="1" customWidth="1"/>
    <col min="11778" max="11778" width="51.140625" customWidth="1"/>
    <col min="11779" max="11779" width="23.5703125" customWidth="1"/>
    <col min="11780" max="11780" width="11.7109375" bestFit="1" customWidth="1"/>
    <col min="11781" max="11781" width="13.85546875" bestFit="1" customWidth="1"/>
    <col min="11782" max="11782" width="11.5703125" bestFit="1" customWidth="1"/>
    <col min="12034" max="12034" width="51.140625" customWidth="1"/>
    <col min="12035" max="12035" width="23.5703125" customWidth="1"/>
    <col min="12036" max="12036" width="11.7109375" bestFit="1" customWidth="1"/>
    <col min="12037" max="12037" width="13.85546875" bestFit="1" customWidth="1"/>
    <col min="12038" max="12038" width="11.5703125" bestFit="1" customWidth="1"/>
    <col min="12290" max="12290" width="51.140625" customWidth="1"/>
    <col min="12291" max="12291" width="23.5703125" customWidth="1"/>
    <col min="12292" max="12292" width="11.7109375" bestFit="1" customWidth="1"/>
    <col min="12293" max="12293" width="13.85546875" bestFit="1" customWidth="1"/>
    <col min="12294" max="12294" width="11.5703125" bestFit="1" customWidth="1"/>
    <col min="12546" max="12546" width="51.140625" customWidth="1"/>
    <col min="12547" max="12547" width="23.5703125" customWidth="1"/>
    <col min="12548" max="12548" width="11.7109375" bestFit="1" customWidth="1"/>
    <col min="12549" max="12549" width="13.85546875" bestFit="1" customWidth="1"/>
    <col min="12550" max="12550" width="11.5703125" bestFit="1" customWidth="1"/>
    <col min="12802" max="12802" width="51.140625" customWidth="1"/>
    <col min="12803" max="12803" width="23.5703125" customWidth="1"/>
    <col min="12804" max="12804" width="11.7109375" bestFit="1" customWidth="1"/>
    <col min="12805" max="12805" width="13.85546875" bestFit="1" customWidth="1"/>
    <col min="12806" max="12806" width="11.5703125" bestFit="1" customWidth="1"/>
    <col min="13058" max="13058" width="51.140625" customWidth="1"/>
    <col min="13059" max="13059" width="23.5703125" customWidth="1"/>
    <col min="13060" max="13060" width="11.7109375" bestFit="1" customWidth="1"/>
    <col min="13061" max="13061" width="13.85546875" bestFit="1" customWidth="1"/>
    <col min="13062" max="13062" width="11.5703125" bestFit="1" customWidth="1"/>
    <col min="13314" max="13314" width="51.140625" customWidth="1"/>
    <col min="13315" max="13315" width="23.5703125" customWidth="1"/>
    <col min="13316" max="13316" width="11.7109375" bestFit="1" customWidth="1"/>
    <col min="13317" max="13317" width="13.85546875" bestFit="1" customWidth="1"/>
    <col min="13318" max="13318" width="11.5703125" bestFit="1" customWidth="1"/>
    <col min="13570" max="13570" width="51.140625" customWidth="1"/>
    <col min="13571" max="13571" width="23.5703125" customWidth="1"/>
    <col min="13572" max="13572" width="11.7109375" bestFit="1" customWidth="1"/>
    <col min="13573" max="13573" width="13.85546875" bestFit="1" customWidth="1"/>
    <col min="13574" max="13574" width="11.5703125" bestFit="1" customWidth="1"/>
    <col min="13826" max="13826" width="51.140625" customWidth="1"/>
    <col min="13827" max="13827" width="23.5703125" customWidth="1"/>
    <col min="13828" max="13828" width="11.7109375" bestFit="1" customWidth="1"/>
    <col min="13829" max="13829" width="13.85546875" bestFit="1" customWidth="1"/>
    <col min="13830" max="13830" width="11.5703125" bestFit="1" customWidth="1"/>
    <col min="14082" max="14082" width="51.140625" customWidth="1"/>
    <col min="14083" max="14083" width="23.5703125" customWidth="1"/>
    <col min="14084" max="14084" width="11.7109375" bestFit="1" customWidth="1"/>
    <col min="14085" max="14085" width="13.85546875" bestFit="1" customWidth="1"/>
    <col min="14086" max="14086" width="11.5703125" bestFit="1" customWidth="1"/>
    <col min="14338" max="14338" width="51.140625" customWidth="1"/>
    <col min="14339" max="14339" width="23.5703125" customWidth="1"/>
    <col min="14340" max="14340" width="11.7109375" bestFit="1" customWidth="1"/>
    <col min="14341" max="14341" width="13.85546875" bestFit="1" customWidth="1"/>
    <col min="14342" max="14342" width="11.5703125" bestFit="1" customWidth="1"/>
    <col min="14594" max="14594" width="51.140625" customWidth="1"/>
    <col min="14595" max="14595" width="23.5703125" customWidth="1"/>
    <col min="14596" max="14596" width="11.7109375" bestFit="1" customWidth="1"/>
    <col min="14597" max="14597" width="13.85546875" bestFit="1" customWidth="1"/>
    <col min="14598" max="14598" width="11.5703125" bestFit="1" customWidth="1"/>
    <col min="14850" max="14850" width="51.140625" customWidth="1"/>
    <col min="14851" max="14851" width="23.5703125" customWidth="1"/>
    <col min="14852" max="14852" width="11.7109375" bestFit="1" customWidth="1"/>
    <col min="14853" max="14853" width="13.85546875" bestFit="1" customWidth="1"/>
    <col min="14854" max="14854" width="11.5703125" bestFit="1" customWidth="1"/>
    <col min="15106" max="15106" width="51.140625" customWidth="1"/>
    <col min="15107" max="15107" width="23.5703125" customWidth="1"/>
    <col min="15108" max="15108" width="11.7109375" bestFit="1" customWidth="1"/>
    <col min="15109" max="15109" width="13.85546875" bestFit="1" customWidth="1"/>
    <col min="15110" max="15110" width="11.5703125" bestFit="1" customWidth="1"/>
    <col min="15362" max="15362" width="51.140625" customWidth="1"/>
    <col min="15363" max="15363" width="23.5703125" customWidth="1"/>
    <col min="15364" max="15364" width="11.7109375" bestFit="1" customWidth="1"/>
    <col min="15365" max="15365" width="13.85546875" bestFit="1" customWidth="1"/>
    <col min="15366" max="15366" width="11.5703125" bestFit="1" customWidth="1"/>
    <col min="15618" max="15618" width="51.140625" customWidth="1"/>
    <col min="15619" max="15619" width="23.5703125" customWidth="1"/>
    <col min="15620" max="15620" width="11.7109375" bestFit="1" customWidth="1"/>
    <col min="15621" max="15621" width="13.85546875" bestFit="1" customWidth="1"/>
    <col min="15622" max="15622" width="11.5703125" bestFit="1" customWidth="1"/>
    <col min="15874" max="15874" width="51.140625" customWidth="1"/>
    <col min="15875" max="15875" width="23.5703125" customWidth="1"/>
    <col min="15876" max="15876" width="11.7109375" bestFit="1" customWidth="1"/>
    <col min="15877" max="15877" width="13.85546875" bestFit="1" customWidth="1"/>
    <col min="15878" max="15878" width="11.5703125" bestFit="1" customWidth="1"/>
    <col min="16130" max="16130" width="51.140625" customWidth="1"/>
    <col min="16131" max="16131" width="23.5703125" customWidth="1"/>
    <col min="16132" max="16132" width="11.7109375" bestFit="1" customWidth="1"/>
    <col min="16133" max="16133" width="13.85546875" bestFit="1" customWidth="1"/>
    <col min="16134" max="16134" width="11.5703125" bestFit="1" customWidth="1"/>
  </cols>
  <sheetData>
    <row r="1" spans="2:3" hidden="1" x14ac:dyDescent="0.25"/>
    <row r="2" spans="2:3" hidden="1" x14ac:dyDescent="0.25">
      <c r="B2" s="155" t="s">
        <v>26</v>
      </c>
      <c r="C2" s="155"/>
    </row>
    <row r="3" spans="2:3" hidden="1" x14ac:dyDescent="0.25">
      <c r="B3" s="155" t="s">
        <v>27</v>
      </c>
      <c r="C3" s="155"/>
    </row>
    <row r="4" spans="2:3" hidden="1" x14ac:dyDescent="0.25">
      <c r="B4" s="87"/>
    </row>
    <row r="5" spans="2:3" hidden="1" x14ac:dyDescent="0.25">
      <c r="B5" s="87"/>
    </row>
    <row r="6" spans="2:3" hidden="1" x14ac:dyDescent="0.25"/>
    <row r="7" spans="2:3" hidden="1" x14ac:dyDescent="0.25"/>
    <row r="8" spans="2:3" hidden="1" x14ac:dyDescent="0.25"/>
    <row r="9" spans="2:3" hidden="1" x14ac:dyDescent="0.25"/>
    <row r="10" spans="2:3" hidden="1" x14ac:dyDescent="0.25">
      <c r="B10" s="88" t="s">
        <v>28</v>
      </c>
      <c r="C10" s="89"/>
    </row>
    <row r="11" spans="2:3" hidden="1" x14ac:dyDescent="0.25">
      <c r="B11" s="90" t="s">
        <v>29</v>
      </c>
      <c r="C11" s="91"/>
    </row>
    <row r="12" spans="2:3" hidden="1" x14ac:dyDescent="0.25">
      <c r="B12" s="90" t="s">
        <v>30</v>
      </c>
      <c r="C12" s="91"/>
    </row>
    <row r="13" spans="2:3" hidden="1" x14ac:dyDescent="0.25">
      <c r="B13" s="90" t="s">
        <v>31</v>
      </c>
      <c r="C13" s="91"/>
    </row>
    <row r="14" spans="2:3" hidden="1" x14ac:dyDescent="0.25">
      <c r="B14" s="92" t="s">
        <v>32</v>
      </c>
      <c r="C14" s="91"/>
    </row>
    <row r="15" spans="2:3" hidden="1" x14ac:dyDescent="0.25">
      <c r="B15" s="90" t="s">
        <v>33</v>
      </c>
      <c r="C15" s="91"/>
    </row>
    <row r="16" spans="2:3" hidden="1" x14ac:dyDescent="0.25"/>
    <row r="17" spans="2:3" hidden="1" x14ac:dyDescent="0.25"/>
    <row r="18" spans="2:3" hidden="1" x14ac:dyDescent="0.25">
      <c r="B18" s="88" t="s">
        <v>34</v>
      </c>
      <c r="C18" s="89"/>
    </row>
    <row r="19" spans="2:3" hidden="1" x14ac:dyDescent="0.25">
      <c r="B19" s="90" t="s">
        <v>35</v>
      </c>
      <c r="C19" s="91"/>
    </row>
    <row r="20" spans="2:3" hidden="1" x14ac:dyDescent="0.25">
      <c r="B20" s="90" t="s">
        <v>31</v>
      </c>
      <c r="C20" s="91"/>
    </row>
    <row r="21" spans="2:3" hidden="1" x14ac:dyDescent="0.25">
      <c r="B21" s="92"/>
      <c r="C21" s="91"/>
    </row>
    <row r="22" spans="2:3" ht="15.75" hidden="1" thickBot="1" x14ac:dyDescent="0.3">
      <c r="B22" s="93" t="s">
        <v>33</v>
      </c>
      <c r="C22" s="94"/>
    </row>
    <row r="23" spans="2:3" hidden="1" x14ac:dyDescent="0.25">
      <c r="B23" s="95" t="s">
        <v>36</v>
      </c>
    </row>
    <row r="24" spans="2:3" hidden="1" x14ac:dyDescent="0.25"/>
    <row r="25" spans="2:3" hidden="1" x14ac:dyDescent="0.25">
      <c r="B25" s="88" t="s">
        <v>37</v>
      </c>
      <c r="C25" s="89"/>
    </row>
    <row r="26" spans="2:3" hidden="1" x14ac:dyDescent="0.25">
      <c r="B26" s="90" t="s">
        <v>29</v>
      </c>
      <c r="C26" s="91"/>
    </row>
    <row r="27" spans="2:3" hidden="1" x14ac:dyDescent="0.25">
      <c r="B27" s="90" t="s">
        <v>38</v>
      </c>
      <c r="C27" s="91"/>
    </row>
    <row r="28" spans="2:3" hidden="1" x14ac:dyDescent="0.25">
      <c r="B28" s="90" t="s">
        <v>39</v>
      </c>
      <c r="C28" s="91"/>
    </row>
    <row r="29" spans="2:3" hidden="1" x14ac:dyDescent="0.25">
      <c r="B29" s="90" t="s">
        <v>40</v>
      </c>
      <c r="C29" s="91"/>
    </row>
    <row r="30" spans="2:3" ht="15.75" hidden="1" thickBot="1" x14ac:dyDescent="0.3">
      <c r="B30" s="93" t="s">
        <v>33</v>
      </c>
      <c r="C30" s="94"/>
    </row>
    <row r="31" spans="2:3" hidden="1" x14ac:dyDescent="0.25"/>
    <row r="32" spans="2:3" hidden="1" x14ac:dyDescent="0.25"/>
    <row r="33" spans="2:3" hidden="1" x14ac:dyDescent="0.25">
      <c r="B33" s="156" t="s">
        <v>41</v>
      </c>
      <c r="C33" s="157"/>
    </row>
    <row r="34" spans="2:3" hidden="1" x14ac:dyDescent="0.25">
      <c r="B34" s="90" t="s">
        <v>42</v>
      </c>
      <c r="C34" s="91"/>
    </row>
    <row r="35" spans="2:3" hidden="1" x14ac:dyDescent="0.25">
      <c r="B35" s="90" t="s">
        <v>43</v>
      </c>
      <c r="C35" s="91"/>
    </row>
    <row r="36" spans="2:3" hidden="1" x14ac:dyDescent="0.25">
      <c r="B36" s="90" t="s">
        <v>39</v>
      </c>
      <c r="C36" s="91"/>
    </row>
    <row r="37" spans="2:3" ht="15.75" hidden="1" thickBot="1" x14ac:dyDescent="0.3">
      <c r="B37" s="93" t="s">
        <v>33</v>
      </c>
      <c r="C37" s="94"/>
    </row>
    <row r="38" spans="2:3" hidden="1" x14ac:dyDescent="0.25"/>
    <row r="39" spans="2:3" hidden="1" x14ac:dyDescent="0.25">
      <c r="B39" t="s">
        <v>44</v>
      </c>
    </row>
    <row r="40" spans="2:3" hidden="1" x14ac:dyDescent="0.25">
      <c r="B40" t="s">
        <v>45</v>
      </c>
    </row>
    <row r="41" spans="2:3" hidden="1" x14ac:dyDescent="0.25"/>
    <row r="42" spans="2:3" hidden="1" x14ac:dyDescent="0.25"/>
    <row r="43" spans="2:3" ht="19.5" x14ac:dyDescent="0.3">
      <c r="B43" s="143" t="s">
        <v>20</v>
      </c>
      <c r="C43" s="143"/>
    </row>
    <row r="44" spans="2:3" x14ac:dyDescent="0.25">
      <c r="B44" s="2"/>
      <c r="C44" s="2"/>
    </row>
    <row r="45" spans="2:3" ht="15.75" thickBot="1" x14ac:dyDescent="0.3">
      <c r="B45" s="2"/>
      <c r="C45" s="2"/>
    </row>
    <row r="46" spans="2:3" ht="18" x14ac:dyDescent="0.25">
      <c r="B46" s="147" t="s">
        <v>47</v>
      </c>
      <c r="C46" s="148"/>
    </row>
    <row r="47" spans="2:3" ht="28.5" customHeight="1" x14ac:dyDescent="0.25">
      <c r="B47" s="47" t="s">
        <v>24</v>
      </c>
      <c r="C47" s="48">
        <f>+[6]RECAUDACION!W64</f>
        <v>17471624.619999997</v>
      </c>
    </row>
    <row r="48" spans="2:3" ht="28.5" customHeight="1" x14ac:dyDescent="0.25">
      <c r="B48" s="4" t="s">
        <v>2</v>
      </c>
      <c r="C48" s="28">
        <f>+[6]RECAUDACION!Z64</f>
        <v>22441543.520000007</v>
      </c>
    </row>
    <row r="49" spans="1:3" ht="28.5" customHeight="1" x14ac:dyDescent="0.25">
      <c r="B49" s="4" t="s">
        <v>3</v>
      </c>
      <c r="C49" s="28">
        <f>+[6]RECAUDACION!AC64</f>
        <v>24935481.449999996</v>
      </c>
    </row>
    <row r="50" spans="1:3" ht="28.5" customHeight="1" x14ac:dyDescent="0.25">
      <c r="B50" s="4" t="s">
        <v>4</v>
      </c>
      <c r="C50" s="28">
        <f>+[6]RECAUDACION!AF64</f>
        <v>26887475.940000001</v>
      </c>
    </row>
    <row r="51" spans="1:3" ht="28.5" customHeight="1" x14ac:dyDescent="0.25">
      <c r="B51" s="4" t="s">
        <v>5</v>
      </c>
      <c r="C51" s="28">
        <f>+[6]RECAUDACION!AI64</f>
        <v>26415203.609999999</v>
      </c>
    </row>
    <row r="52" spans="1:3" ht="28.5" customHeight="1" x14ac:dyDescent="0.25">
      <c r="B52" s="4" t="s">
        <v>6</v>
      </c>
      <c r="C52" s="28">
        <f>+[6]RECAUDACION!AL64</f>
        <v>29627868.98</v>
      </c>
    </row>
    <row r="53" spans="1:3" ht="28.5" customHeight="1" x14ac:dyDescent="0.25">
      <c r="B53" s="4" t="s">
        <v>7</v>
      </c>
      <c r="C53" s="28">
        <f>+[6]RECAUDACION!AO64</f>
        <v>33507238.02</v>
      </c>
    </row>
    <row r="54" spans="1:3" ht="28.5" customHeight="1" x14ac:dyDescent="0.25">
      <c r="B54" s="10" t="s">
        <v>8</v>
      </c>
      <c r="C54" s="29">
        <f>[6]RECAUDACION!AR66</f>
        <v>31725137.09</v>
      </c>
    </row>
    <row r="55" spans="1:3" ht="19.5" customHeight="1" thickBot="1" x14ac:dyDescent="0.3">
      <c r="B55" s="14"/>
      <c r="C55" s="2"/>
    </row>
    <row r="56" spans="1:3" ht="19.5" customHeight="1" thickBot="1" x14ac:dyDescent="0.3">
      <c r="B56" s="16" t="s">
        <v>9</v>
      </c>
      <c r="C56" s="61">
        <f>+C54</f>
        <v>31725137.09</v>
      </c>
    </row>
    <row r="57" spans="1:3" ht="19.5" customHeight="1" thickBot="1" x14ac:dyDescent="0.3">
      <c r="B57" s="2"/>
      <c r="C57" s="2"/>
    </row>
    <row r="58" spans="1:3" ht="19.5" customHeight="1" thickBot="1" x14ac:dyDescent="0.3">
      <c r="A58" s="33"/>
      <c r="B58" s="158" t="s">
        <v>10</v>
      </c>
      <c r="C58" s="159"/>
    </row>
    <row r="59" spans="1:3" ht="24.75" customHeight="1" x14ac:dyDescent="0.25">
      <c r="B59" s="18" t="s">
        <v>13</v>
      </c>
      <c r="C59" s="96">
        <f>+C52-C51</f>
        <v>3212665.370000001</v>
      </c>
    </row>
    <row r="60" spans="1:3" ht="24.75" customHeight="1" x14ac:dyDescent="0.25">
      <c r="B60" s="18" t="s">
        <v>14</v>
      </c>
      <c r="C60" s="97">
        <f>+C53-C52</f>
        <v>3879369.0399999991</v>
      </c>
    </row>
    <row r="61" spans="1:3" ht="24.75" customHeight="1" x14ac:dyDescent="0.25">
      <c r="B61" s="18" t="s">
        <v>15</v>
      </c>
      <c r="C61" s="19">
        <f>+C54-C53</f>
        <v>-1782100.9299999997</v>
      </c>
    </row>
    <row r="62" spans="1:3" ht="24.75" customHeight="1" x14ac:dyDescent="0.25">
      <c r="B62" s="21" t="s">
        <v>16</v>
      </c>
      <c r="C62" s="22">
        <f>+(C59+C60+C61)/3</f>
        <v>1769977.8266666669</v>
      </c>
    </row>
    <row r="63" spans="1:3" ht="24.75" customHeight="1" x14ac:dyDescent="0.25">
      <c r="B63" s="18" t="s">
        <v>17</v>
      </c>
      <c r="C63" s="19">
        <f>C54</f>
        <v>31725137.09</v>
      </c>
    </row>
    <row r="64" spans="1:3" ht="24.75" customHeight="1" thickBot="1" x14ac:dyDescent="0.3">
      <c r="B64" s="18" t="s">
        <v>18</v>
      </c>
      <c r="C64" s="19">
        <f>+C62+C63</f>
        <v>33495114.916666668</v>
      </c>
    </row>
    <row r="65" spans="2:5" ht="33" customHeight="1" thickBot="1" x14ac:dyDescent="0.3">
      <c r="B65" s="24" t="s">
        <v>19</v>
      </c>
      <c r="C65" s="42">
        <v>27521775.23</v>
      </c>
      <c r="D65" s="98"/>
      <c r="E65" s="86"/>
    </row>
    <row r="66" spans="2:5" x14ac:dyDescent="0.25">
      <c r="B66" s="2"/>
      <c r="C66" s="2"/>
    </row>
    <row r="67" spans="2:5" x14ac:dyDescent="0.25">
      <c r="B67" s="2"/>
      <c r="C67" s="2"/>
    </row>
    <row r="68" spans="2:5" x14ac:dyDescent="0.25">
      <c r="B68" s="2"/>
      <c r="C68" s="2"/>
    </row>
    <row r="69" spans="2:5" x14ac:dyDescent="0.25">
      <c r="B69" s="2"/>
      <c r="C69" s="2"/>
    </row>
    <row r="70" spans="2:5" x14ac:dyDescent="0.25">
      <c r="B70" s="2"/>
      <c r="C70" s="2"/>
    </row>
    <row r="71" spans="2:5" x14ac:dyDescent="0.25">
      <c r="B71" s="2"/>
      <c r="C71" s="2"/>
    </row>
    <row r="72" spans="2:5" x14ac:dyDescent="0.25">
      <c r="B72" s="2"/>
      <c r="C72" s="2"/>
    </row>
    <row r="73" spans="2:5" x14ac:dyDescent="0.25">
      <c r="B73" s="2"/>
      <c r="C73" s="2"/>
    </row>
    <row r="74" spans="2:5" x14ac:dyDescent="0.25">
      <c r="B74" s="2"/>
      <c r="C74" s="2"/>
    </row>
    <row r="75" spans="2:5" x14ac:dyDescent="0.25">
      <c r="B75" s="2"/>
      <c r="C75" s="2"/>
    </row>
    <row r="76" spans="2:5" x14ac:dyDescent="0.25">
      <c r="B76" s="2"/>
      <c r="C76" s="2"/>
    </row>
    <row r="77" spans="2:5" x14ac:dyDescent="0.25">
      <c r="B77" s="2"/>
      <c r="C77" s="2"/>
    </row>
    <row r="78" spans="2:5" x14ac:dyDescent="0.25">
      <c r="B78" s="2"/>
      <c r="C78" s="2"/>
    </row>
    <row r="79" spans="2:5" x14ac:dyDescent="0.25">
      <c r="B79" s="2"/>
      <c r="C79" s="2"/>
    </row>
    <row r="80" spans="2:5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</sheetData>
  <mergeCells count="6">
    <mergeCell ref="B58:C58"/>
    <mergeCell ref="B2:C2"/>
    <mergeCell ref="B3:C3"/>
    <mergeCell ref="B33:C33"/>
    <mergeCell ref="B43:C43"/>
    <mergeCell ref="B46:C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97"/>
  <sheetViews>
    <sheetView workbookViewId="0">
      <selection activeCell="D26" sqref="D26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22.7109375" style="53" customWidth="1"/>
    <col min="4" max="4" width="11.7109375" style="52" bestFit="1" customWidth="1"/>
    <col min="5" max="6" width="12.85546875" style="52" bestFit="1" customWidth="1"/>
    <col min="7" max="45" width="11.42578125" style="52"/>
    <col min="46" max="257" width="11.42578125" style="53"/>
    <col min="258" max="258" width="51.140625" style="53" customWidth="1"/>
    <col min="259" max="259" width="22.7109375" style="53" customWidth="1"/>
    <col min="260" max="260" width="11.7109375" style="53" bestFit="1" customWidth="1"/>
    <col min="261" max="262" width="12.85546875" style="53" bestFit="1" customWidth="1"/>
    <col min="263" max="513" width="11.42578125" style="53"/>
    <col min="514" max="514" width="51.140625" style="53" customWidth="1"/>
    <col min="515" max="515" width="22.7109375" style="53" customWidth="1"/>
    <col min="516" max="516" width="11.7109375" style="53" bestFit="1" customWidth="1"/>
    <col min="517" max="518" width="12.85546875" style="53" bestFit="1" customWidth="1"/>
    <col min="519" max="769" width="11.42578125" style="53"/>
    <col min="770" max="770" width="51.140625" style="53" customWidth="1"/>
    <col min="771" max="771" width="22.7109375" style="53" customWidth="1"/>
    <col min="772" max="772" width="11.7109375" style="53" bestFit="1" customWidth="1"/>
    <col min="773" max="774" width="12.85546875" style="53" bestFit="1" customWidth="1"/>
    <col min="775" max="1025" width="11.42578125" style="53"/>
    <col min="1026" max="1026" width="51.140625" style="53" customWidth="1"/>
    <col min="1027" max="1027" width="22.7109375" style="53" customWidth="1"/>
    <col min="1028" max="1028" width="11.7109375" style="53" bestFit="1" customWidth="1"/>
    <col min="1029" max="1030" width="12.85546875" style="53" bestFit="1" customWidth="1"/>
    <col min="1031" max="1281" width="11.42578125" style="53"/>
    <col min="1282" max="1282" width="51.140625" style="53" customWidth="1"/>
    <col min="1283" max="1283" width="22.7109375" style="53" customWidth="1"/>
    <col min="1284" max="1284" width="11.7109375" style="53" bestFit="1" customWidth="1"/>
    <col min="1285" max="1286" width="12.85546875" style="53" bestFit="1" customWidth="1"/>
    <col min="1287" max="1537" width="11.42578125" style="53"/>
    <col min="1538" max="1538" width="51.140625" style="53" customWidth="1"/>
    <col min="1539" max="1539" width="22.7109375" style="53" customWidth="1"/>
    <col min="1540" max="1540" width="11.7109375" style="53" bestFit="1" customWidth="1"/>
    <col min="1541" max="1542" width="12.85546875" style="53" bestFit="1" customWidth="1"/>
    <col min="1543" max="1793" width="11.42578125" style="53"/>
    <col min="1794" max="1794" width="51.140625" style="53" customWidth="1"/>
    <col min="1795" max="1795" width="22.7109375" style="53" customWidth="1"/>
    <col min="1796" max="1796" width="11.7109375" style="53" bestFit="1" customWidth="1"/>
    <col min="1797" max="1798" width="12.85546875" style="53" bestFit="1" customWidth="1"/>
    <col min="1799" max="2049" width="11.42578125" style="53"/>
    <col min="2050" max="2050" width="51.140625" style="53" customWidth="1"/>
    <col min="2051" max="2051" width="22.7109375" style="53" customWidth="1"/>
    <col min="2052" max="2052" width="11.7109375" style="53" bestFit="1" customWidth="1"/>
    <col min="2053" max="2054" width="12.85546875" style="53" bestFit="1" customWidth="1"/>
    <col min="2055" max="2305" width="11.42578125" style="53"/>
    <col min="2306" max="2306" width="51.140625" style="53" customWidth="1"/>
    <col min="2307" max="2307" width="22.7109375" style="53" customWidth="1"/>
    <col min="2308" max="2308" width="11.7109375" style="53" bestFit="1" customWidth="1"/>
    <col min="2309" max="2310" width="12.85546875" style="53" bestFit="1" customWidth="1"/>
    <col min="2311" max="2561" width="11.42578125" style="53"/>
    <col min="2562" max="2562" width="51.140625" style="53" customWidth="1"/>
    <col min="2563" max="2563" width="22.7109375" style="53" customWidth="1"/>
    <col min="2564" max="2564" width="11.7109375" style="53" bestFit="1" customWidth="1"/>
    <col min="2565" max="2566" width="12.85546875" style="53" bestFit="1" customWidth="1"/>
    <col min="2567" max="2817" width="11.42578125" style="53"/>
    <col min="2818" max="2818" width="51.140625" style="53" customWidth="1"/>
    <col min="2819" max="2819" width="22.7109375" style="53" customWidth="1"/>
    <col min="2820" max="2820" width="11.7109375" style="53" bestFit="1" customWidth="1"/>
    <col min="2821" max="2822" width="12.85546875" style="53" bestFit="1" customWidth="1"/>
    <col min="2823" max="3073" width="11.42578125" style="53"/>
    <col min="3074" max="3074" width="51.140625" style="53" customWidth="1"/>
    <col min="3075" max="3075" width="22.7109375" style="53" customWidth="1"/>
    <col min="3076" max="3076" width="11.7109375" style="53" bestFit="1" customWidth="1"/>
    <col min="3077" max="3078" width="12.85546875" style="53" bestFit="1" customWidth="1"/>
    <col min="3079" max="3329" width="11.42578125" style="53"/>
    <col min="3330" max="3330" width="51.140625" style="53" customWidth="1"/>
    <col min="3331" max="3331" width="22.7109375" style="53" customWidth="1"/>
    <col min="3332" max="3332" width="11.7109375" style="53" bestFit="1" customWidth="1"/>
    <col min="3333" max="3334" width="12.85546875" style="53" bestFit="1" customWidth="1"/>
    <col min="3335" max="3585" width="11.42578125" style="53"/>
    <col min="3586" max="3586" width="51.140625" style="53" customWidth="1"/>
    <col min="3587" max="3587" width="22.7109375" style="53" customWidth="1"/>
    <col min="3588" max="3588" width="11.7109375" style="53" bestFit="1" customWidth="1"/>
    <col min="3589" max="3590" width="12.85546875" style="53" bestFit="1" customWidth="1"/>
    <col min="3591" max="3841" width="11.42578125" style="53"/>
    <col min="3842" max="3842" width="51.140625" style="53" customWidth="1"/>
    <col min="3843" max="3843" width="22.7109375" style="53" customWidth="1"/>
    <col min="3844" max="3844" width="11.7109375" style="53" bestFit="1" customWidth="1"/>
    <col min="3845" max="3846" width="12.85546875" style="53" bestFit="1" customWidth="1"/>
    <col min="3847" max="4097" width="11.42578125" style="53"/>
    <col min="4098" max="4098" width="51.140625" style="53" customWidth="1"/>
    <col min="4099" max="4099" width="22.7109375" style="53" customWidth="1"/>
    <col min="4100" max="4100" width="11.7109375" style="53" bestFit="1" customWidth="1"/>
    <col min="4101" max="4102" width="12.85546875" style="53" bestFit="1" customWidth="1"/>
    <col min="4103" max="4353" width="11.42578125" style="53"/>
    <col min="4354" max="4354" width="51.140625" style="53" customWidth="1"/>
    <col min="4355" max="4355" width="22.7109375" style="53" customWidth="1"/>
    <col min="4356" max="4356" width="11.7109375" style="53" bestFit="1" customWidth="1"/>
    <col min="4357" max="4358" width="12.85546875" style="53" bestFit="1" customWidth="1"/>
    <col min="4359" max="4609" width="11.42578125" style="53"/>
    <col min="4610" max="4610" width="51.140625" style="53" customWidth="1"/>
    <col min="4611" max="4611" width="22.7109375" style="53" customWidth="1"/>
    <col min="4612" max="4612" width="11.7109375" style="53" bestFit="1" customWidth="1"/>
    <col min="4613" max="4614" width="12.85546875" style="53" bestFit="1" customWidth="1"/>
    <col min="4615" max="4865" width="11.42578125" style="53"/>
    <col min="4866" max="4866" width="51.140625" style="53" customWidth="1"/>
    <col min="4867" max="4867" width="22.7109375" style="53" customWidth="1"/>
    <col min="4868" max="4868" width="11.7109375" style="53" bestFit="1" customWidth="1"/>
    <col min="4869" max="4870" width="12.85546875" style="53" bestFit="1" customWidth="1"/>
    <col min="4871" max="5121" width="11.42578125" style="53"/>
    <col min="5122" max="5122" width="51.140625" style="53" customWidth="1"/>
    <col min="5123" max="5123" width="22.7109375" style="53" customWidth="1"/>
    <col min="5124" max="5124" width="11.7109375" style="53" bestFit="1" customWidth="1"/>
    <col min="5125" max="5126" width="12.85546875" style="53" bestFit="1" customWidth="1"/>
    <col min="5127" max="5377" width="11.42578125" style="53"/>
    <col min="5378" max="5378" width="51.140625" style="53" customWidth="1"/>
    <col min="5379" max="5379" width="22.7109375" style="53" customWidth="1"/>
    <col min="5380" max="5380" width="11.7109375" style="53" bestFit="1" customWidth="1"/>
    <col min="5381" max="5382" width="12.85546875" style="53" bestFit="1" customWidth="1"/>
    <col min="5383" max="5633" width="11.42578125" style="53"/>
    <col min="5634" max="5634" width="51.140625" style="53" customWidth="1"/>
    <col min="5635" max="5635" width="22.7109375" style="53" customWidth="1"/>
    <col min="5636" max="5636" width="11.7109375" style="53" bestFit="1" customWidth="1"/>
    <col min="5637" max="5638" width="12.85546875" style="53" bestFit="1" customWidth="1"/>
    <col min="5639" max="5889" width="11.42578125" style="53"/>
    <col min="5890" max="5890" width="51.140625" style="53" customWidth="1"/>
    <col min="5891" max="5891" width="22.7109375" style="53" customWidth="1"/>
    <col min="5892" max="5892" width="11.7109375" style="53" bestFit="1" customWidth="1"/>
    <col min="5893" max="5894" width="12.85546875" style="53" bestFit="1" customWidth="1"/>
    <col min="5895" max="6145" width="11.42578125" style="53"/>
    <col min="6146" max="6146" width="51.140625" style="53" customWidth="1"/>
    <col min="6147" max="6147" width="22.7109375" style="53" customWidth="1"/>
    <col min="6148" max="6148" width="11.7109375" style="53" bestFit="1" customWidth="1"/>
    <col min="6149" max="6150" width="12.85546875" style="53" bestFit="1" customWidth="1"/>
    <col min="6151" max="6401" width="11.42578125" style="53"/>
    <col min="6402" max="6402" width="51.140625" style="53" customWidth="1"/>
    <col min="6403" max="6403" width="22.7109375" style="53" customWidth="1"/>
    <col min="6404" max="6404" width="11.7109375" style="53" bestFit="1" customWidth="1"/>
    <col min="6405" max="6406" width="12.85546875" style="53" bestFit="1" customWidth="1"/>
    <col min="6407" max="6657" width="11.42578125" style="53"/>
    <col min="6658" max="6658" width="51.140625" style="53" customWidth="1"/>
    <col min="6659" max="6659" width="22.7109375" style="53" customWidth="1"/>
    <col min="6660" max="6660" width="11.7109375" style="53" bestFit="1" customWidth="1"/>
    <col min="6661" max="6662" width="12.85546875" style="53" bestFit="1" customWidth="1"/>
    <col min="6663" max="6913" width="11.42578125" style="53"/>
    <col min="6914" max="6914" width="51.140625" style="53" customWidth="1"/>
    <col min="6915" max="6915" width="22.7109375" style="53" customWidth="1"/>
    <col min="6916" max="6916" width="11.7109375" style="53" bestFit="1" customWidth="1"/>
    <col min="6917" max="6918" width="12.85546875" style="53" bestFit="1" customWidth="1"/>
    <col min="6919" max="7169" width="11.42578125" style="53"/>
    <col min="7170" max="7170" width="51.140625" style="53" customWidth="1"/>
    <col min="7171" max="7171" width="22.7109375" style="53" customWidth="1"/>
    <col min="7172" max="7172" width="11.7109375" style="53" bestFit="1" customWidth="1"/>
    <col min="7173" max="7174" width="12.85546875" style="53" bestFit="1" customWidth="1"/>
    <col min="7175" max="7425" width="11.42578125" style="53"/>
    <col min="7426" max="7426" width="51.140625" style="53" customWidth="1"/>
    <col min="7427" max="7427" width="22.7109375" style="53" customWidth="1"/>
    <col min="7428" max="7428" width="11.7109375" style="53" bestFit="1" customWidth="1"/>
    <col min="7429" max="7430" width="12.85546875" style="53" bestFit="1" customWidth="1"/>
    <col min="7431" max="7681" width="11.42578125" style="53"/>
    <col min="7682" max="7682" width="51.140625" style="53" customWidth="1"/>
    <col min="7683" max="7683" width="22.7109375" style="53" customWidth="1"/>
    <col min="7684" max="7684" width="11.7109375" style="53" bestFit="1" customWidth="1"/>
    <col min="7685" max="7686" width="12.85546875" style="53" bestFit="1" customWidth="1"/>
    <col min="7687" max="7937" width="11.42578125" style="53"/>
    <col min="7938" max="7938" width="51.140625" style="53" customWidth="1"/>
    <col min="7939" max="7939" width="22.7109375" style="53" customWidth="1"/>
    <col min="7940" max="7940" width="11.7109375" style="53" bestFit="1" customWidth="1"/>
    <col min="7941" max="7942" width="12.85546875" style="53" bestFit="1" customWidth="1"/>
    <col min="7943" max="8193" width="11.42578125" style="53"/>
    <col min="8194" max="8194" width="51.140625" style="53" customWidth="1"/>
    <col min="8195" max="8195" width="22.7109375" style="53" customWidth="1"/>
    <col min="8196" max="8196" width="11.7109375" style="53" bestFit="1" customWidth="1"/>
    <col min="8197" max="8198" width="12.85546875" style="53" bestFit="1" customWidth="1"/>
    <col min="8199" max="8449" width="11.42578125" style="53"/>
    <col min="8450" max="8450" width="51.140625" style="53" customWidth="1"/>
    <col min="8451" max="8451" width="22.7109375" style="53" customWidth="1"/>
    <col min="8452" max="8452" width="11.7109375" style="53" bestFit="1" customWidth="1"/>
    <col min="8453" max="8454" width="12.85546875" style="53" bestFit="1" customWidth="1"/>
    <col min="8455" max="8705" width="11.42578125" style="53"/>
    <col min="8706" max="8706" width="51.140625" style="53" customWidth="1"/>
    <col min="8707" max="8707" width="22.7109375" style="53" customWidth="1"/>
    <col min="8708" max="8708" width="11.7109375" style="53" bestFit="1" customWidth="1"/>
    <col min="8709" max="8710" width="12.85546875" style="53" bestFit="1" customWidth="1"/>
    <col min="8711" max="8961" width="11.42578125" style="53"/>
    <col min="8962" max="8962" width="51.140625" style="53" customWidth="1"/>
    <col min="8963" max="8963" width="22.7109375" style="53" customWidth="1"/>
    <col min="8964" max="8964" width="11.7109375" style="53" bestFit="1" customWidth="1"/>
    <col min="8965" max="8966" width="12.85546875" style="53" bestFit="1" customWidth="1"/>
    <col min="8967" max="9217" width="11.42578125" style="53"/>
    <col min="9218" max="9218" width="51.140625" style="53" customWidth="1"/>
    <col min="9219" max="9219" width="22.7109375" style="53" customWidth="1"/>
    <col min="9220" max="9220" width="11.7109375" style="53" bestFit="1" customWidth="1"/>
    <col min="9221" max="9222" width="12.85546875" style="53" bestFit="1" customWidth="1"/>
    <col min="9223" max="9473" width="11.42578125" style="53"/>
    <col min="9474" max="9474" width="51.140625" style="53" customWidth="1"/>
    <col min="9475" max="9475" width="22.7109375" style="53" customWidth="1"/>
    <col min="9476" max="9476" width="11.7109375" style="53" bestFit="1" customWidth="1"/>
    <col min="9477" max="9478" width="12.85546875" style="53" bestFit="1" customWidth="1"/>
    <col min="9479" max="9729" width="11.42578125" style="53"/>
    <col min="9730" max="9730" width="51.140625" style="53" customWidth="1"/>
    <col min="9731" max="9731" width="22.7109375" style="53" customWidth="1"/>
    <col min="9732" max="9732" width="11.7109375" style="53" bestFit="1" customWidth="1"/>
    <col min="9733" max="9734" width="12.85546875" style="53" bestFit="1" customWidth="1"/>
    <col min="9735" max="9985" width="11.42578125" style="53"/>
    <col min="9986" max="9986" width="51.140625" style="53" customWidth="1"/>
    <col min="9987" max="9987" width="22.7109375" style="53" customWidth="1"/>
    <col min="9988" max="9988" width="11.7109375" style="53" bestFit="1" customWidth="1"/>
    <col min="9989" max="9990" width="12.85546875" style="53" bestFit="1" customWidth="1"/>
    <col min="9991" max="10241" width="11.42578125" style="53"/>
    <col min="10242" max="10242" width="51.140625" style="53" customWidth="1"/>
    <col min="10243" max="10243" width="22.7109375" style="53" customWidth="1"/>
    <col min="10244" max="10244" width="11.7109375" style="53" bestFit="1" customWidth="1"/>
    <col min="10245" max="10246" width="12.85546875" style="53" bestFit="1" customWidth="1"/>
    <col min="10247" max="10497" width="11.42578125" style="53"/>
    <col min="10498" max="10498" width="51.140625" style="53" customWidth="1"/>
    <col min="10499" max="10499" width="22.7109375" style="53" customWidth="1"/>
    <col min="10500" max="10500" width="11.7109375" style="53" bestFit="1" customWidth="1"/>
    <col min="10501" max="10502" width="12.85546875" style="53" bestFit="1" customWidth="1"/>
    <col min="10503" max="10753" width="11.42578125" style="53"/>
    <col min="10754" max="10754" width="51.140625" style="53" customWidth="1"/>
    <col min="10755" max="10755" width="22.7109375" style="53" customWidth="1"/>
    <col min="10756" max="10756" width="11.7109375" style="53" bestFit="1" customWidth="1"/>
    <col min="10757" max="10758" width="12.85546875" style="53" bestFit="1" customWidth="1"/>
    <col min="10759" max="11009" width="11.42578125" style="53"/>
    <col min="11010" max="11010" width="51.140625" style="53" customWidth="1"/>
    <col min="11011" max="11011" width="22.7109375" style="53" customWidth="1"/>
    <col min="11012" max="11012" width="11.7109375" style="53" bestFit="1" customWidth="1"/>
    <col min="11013" max="11014" width="12.85546875" style="53" bestFit="1" customWidth="1"/>
    <col min="11015" max="11265" width="11.42578125" style="53"/>
    <col min="11266" max="11266" width="51.140625" style="53" customWidth="1"/>
    <col min="11267" max="11267" width="22.7109375" style="53" customWidth="1"/>
    <col min="11268" max="11268" width="11.7109375" style="53" bestFit="1" customWidth="1"/>
    <col min="11269" max="11270" width="12.85546875" style="53" bestFit="1" customWidth="1"/>
    <col min="11271" max="11521" width="11.42578125" style="53"/>
    <col min="11522" max="11522" width="51.140625" style="53" customWidth="1"/>
    <col min="11523" max="11523" width="22.7109375" style="53" customWidth="1"/>
    <col min="11524" max="11524" width="11.7109375" style="53" bestFit="1" customWidth="1"/>
    <col min="11525" max="11526" width="12.85546875" style="53" bestFit="1" customWidth="1"/>
    <col min="11527" max="11777" width="11.42578125" style="53"/>
    <col min="11778" max="11778" width="51.140625" style="53" customWidth="1"/>
    <col min="11779" max="11779" width="22.7109375" style="53" customWidth="1"/>
    <col min="11780" max="11780" width="11.7109375" style="53" bestFit="1" customWidth="1"/>
    <col min="11781" max="11782" width="12.85546875" style="53" bestFit="1" customWidth="1"/>
    <col min="11783" max="12033" width="11.42578125" style="53"/>
    <col min="12034" max="12034" width="51.140625" style="53" customWidth="1"/>
    <col min="12035" max="12035" width="22.7109375" style="53" customWidth="1"/>
    <col min="12036" max="12036" width="11.7109375" style="53" bestFit="1" customWidth="1"/>
    <col min="12037" max="12038" width="12.85546875" style="53" bestFit="1" customWidth="1"/>
    <col min="12039" max="12289" width="11.42578125" style="53"/>
    <col min="12290" max="12290" width="51.140625" style="53" customWidth="1"/>
    <col min="12291" max="12291" width="22.7109375" style="53" customWidth="1"/>
    <col min="12292" max="12292" width="11.7109375" style="53" bestFit="1" customWidth="1"/>
    <col min="12293" max="12294" width="12.85546875" style="53" bestFit="1" customWidth="1"/>
    <col min="12295" max="12545" width="11.42578125" style="53"/>
    <col min="12546" max="12546" width="51.140625" style="53" customWidth="1"/>
    <col min="12547" max="12547" width="22.7109375" style="53" customWidth="1"/>
    <col min="12548" max="12548" width="11.7109375" style="53" bestFit="1" customWidth="1"/>
    <col min="12549" max="12550" width="12.85546875" style="53" bestFit="1" customWidth="1"/>
    <col min="12551" max="12801" width="11.42578125" style="53"/>
    <col min="12802" max="12802" width="51.140625" style="53" customWidth="1"/>
    <col min="12803" max="12803" width="22.7109375" style="53" customWidth="1"/>
    <col min="12804" max="12804" width="11.7109375" style="53" bestFit="1" customWidth="1"/>
    <col min="12805" max="12806" width="12.85546875" style="53" bestFit="1" customWidth="1"/>
    <col min="12807" max="13057" width="11.42578125" style="53"/>
    <col min="13058" max="13058" width="51.140625" style="53" customWidth="1"/>
    <col min="13059" max="13059" width="22.7109375" style="53" customWidth="1"/>
    <col min="13060" max="13060" width="11.7109375" style="53" bestFit="1" customWidth="1"/>
    <col min="13061" max="13062" width="12.85546875" style="53" bestFit="1" customWidth="1"/>
    <col min="13063" max="13313" width="11.42578125" style="53"/>
    <col min="13314" max="13314" width="51.140625" style="53" customWidth="1"/>
    <col min="13315" max="13315" width="22.7109375" style="53" customWidth="1"/>
    <col min="13316" max="13316" width="11.7109375" style="53" bestFit="1" customWidth="1"/>
    <col min="13317" max="13318" width="12.85546875" style="53" bestFit="1" customWidth="1"/>
    <col min="13319" max="13569" width="11.42578125" style="53"/>
    <col min="13570" max="13570" width="51.140625" style="53" customWidth="1"/>
    <col min="13571" max="13571" width="22.7109375" style="53" customWidth="1"/>
    <col min="13572" max="13572" width="11.7109375" style="53" bestFit="1" customWidth="1"/>
    <col min="13573" max="13574" width="12.85546875" style="53" bestFit="1" customWidth="1"/>
    <col min="13575" max="13825" width="11.42578125" style="53"/>
    <col min="13826" max="13826" width="51.140625" style="53" customWidth="1"/>
    <col min="13827" max="13827" width="22.7109375" style="53" customWidth="1"/>
    <col min="13828" max="13828" width="11.7109375" style="53" bestFit="1" customWidth="1"/>
    <col min="13829" max="13830" width="12.85546875" style="53" bestFit="1" customWidth="1"/>
    <col min="13831" max="14081" width="11.42578125" style="53"/>
    <col min="14082" max="14082" width="51.140625" style="53" customWidth="1"/>
    <col min="14083" max="14083" width="22.7109375" style="53" customWidth="1"/>
    <col min="14084" max="14084" width="11.7109375" style="53" bestFit="1" customWidth="1"/>
    <col min="14085" max="14086" width="12.85546875" style="53" bestFit="1" customWidth="1"/>
    <col min="14087" max="14337" width="11.42578125" style="53"/>
    <col min="14338" max="14338" width="51.140625" style="53" customWidth="1"/>
    <col min="14339" max="14339" width="22.7109375" style="53" customWidth="1"/>
    <col min="14340" max="14340" width="11.7109375" style="53" bestFit="1" customWidth="1"/>
    <col min="14341" max="14342" width="12.85546875" style="53" bestFit="1" customWidth="1"/>
    <col min="14343" max="14593" width="11.42578125" style="53"/>
    <col min="14594" max="14594" width="51.140625" style="53" customWidth="1"/>
    <col min="14595" max="14595" width="22.7109375" style="53" customWidth="1"/>
    <col min="14596" max="14596" width="11.7109375" style="53" bestFit="1" customWidth="1"/>
    <col min="14597" max="14598" width="12.85546875" style="53" bestFit="1" customWidth="1"/>
    <col min="14599" max="14849" width="11.42578125" style="53"/>
    <col min="14850" max="14850" width="51.140625" style="53" customWidth="1"/>
    <col min="14851" max="14851" width="22.7109375" style="53" customWidth="1"/>
    <col min="14852" max="14852" width="11.7109375" style="53" bestFit="1" customWidth="1"/>
    <col min="14853" max="14854" width="12.85546875" style="53" bestFit="1" customWidth="1"/>
    <col min="14855" max="15105" width="11.42578125" style="53"/>
    <col min="15106" max="15106" width="51.140625" style="53" customWidth="1"/>
    <col min="15107" max="15107" width="22.7109375" style="53" customWidth="1"/>
    <col min="15108" max="15108" width="11.7109375" style="53" bestFit="1" customWidth="1"/>
    <col min="15109" max="15110" width="12.85546875" style="53" bestFit="1" customWidth="1"/>
    <col min="15111" max="15361" width="11.42578125" style="53"/>
    <col min="15362" max="15362" width="51.140625" style="53" customWidth="1"/>
    <col min="15363" max="15363" width="22.7109375" style="53" customWidth="1"/>
    <col min="15364" max="15364" width="11.7109375" style="53" bestFit="1" customWidth="1"/>
    <col min="15365" max="15366" width="12.85546875" style="53" bestFit="1" customWidth="1"/>
    <col min="15367" max="15617" width="11.42578125" style="53"/>
    <col min="15618" max="15618" width="51.140625" style="53" customWidth="1"/>
    <col min="15619" max="15619" width="22.7109375" style="53" customWidth="1"/>
    <col min="15620" max="15620" width="11.7109375" style="53" bestFit="1" customWidth="1"/>
    <col min="15621" max="15622" width="12.85546875" style="53" bestFit="1" customWidth="1"/>
    <col min="15623" max="15873" width="11.42578125" style="53"/>
    <col min="15874" max="15874" width="51.140625" style="53" customWidth="1"/>
    <col min="15875" max="15875" width="22.7109375" style="53" customWidth="1"/>
    <col min="15876" max="15876" width="11.7109375" style="53" bestFit="1" customWidth="1"/>
    <col min="15877" max="15878" width="12.85546875" style="53" bestFit="1" customWidth="1"/>
    <col min="15879" max="16129" width="11.42578125" style="53"/>
    <col min="16130" max="16130" width="51.140625" style="53" customWidth="1"/>
    <col min="16131" max="16131" width="22.7109375" style="53" customWidth="1"/>
    <col min="16132" max="16132" width="11.7109375" style="53" bestFit="1" customWidth="1"/>
    <col min="16133" max="16134" width="12.85546875" style="53" bestFit="1" customWidth="1"/>
    <col min="16135" max="16384" width="11.42578125" style="53"/>
  </cols>
  <sheetData>
    <row r="2" spans="2:3" ht="21" customHeight="1" x14ac:dyDescent="0.25">
      <c r="B2" s="154" t="s">
        <v>20</v>
      </c>
      <c r="C2" s="154"/>
    </row>
    <row r="3" spans="2:3" ht="21" customHeight="1" thickBot="1" x14ac:dyDescent="0.3">
      <c r="B3" s="52"/>
      <c r="C3" s="52"/>
    </row>
    <row r="4" spans="2:3" ht="24" customHeight="1" x14ac:dyDescent="0.25">
      <c r="B4" s="145" t="s">
        <v>48</v>
      </c>
      <c r="C4" s="146"/>
    </row>
    <row r="5" spans="2:3" ht="21" customHeight="1" x14ac:dyDescent="0.25">
      <c r="B5" s="25" t="s">
        <v>2</v>
      </c>
      <c r="C5" s="99">
        <f>+[7]RECAUDACION!Z16</f>
        <v>3413950.92</v>
      </c>
    </row>
    <row r="6" spans="2:3" ht="21" customHeight="1" x14ac:dyDescent="0.25">
      <c r="B6" s="4" t="s">
        <v>3</v>
      </c>
      <c r="C6" s="100">
        <f>+[7]RECAUDACION!AC16</f>
        <v>2949110.77</v>
      </c>
    </row>
    <row r="7" spans="2:3" ht="21" customHeight="1" x14ac:dyDescent="0.25">
      <c r="B7" s="4" t="s">
        <v>4</v>
      </c>
      <c r="C7" s="100">
        <f>+[7]RECAUDACION!AF16</f>
        <v>3258891.7300000004</v>
      </c>
    </row>
    <row r="8" spans="2:3" ht="21" customHeight="1" x14ac:dyDescent="0.25">
      <c r="B8" s="4" t="s">
        <v>5</v>
      </c>
      <c r="C8" s="100">
        <f>+[7]RECAUDACION!AI18</f>
        <v>3273721.56</v>
      </c>
    </row>
    <row r="9" spans="2:3" ht="21" customHeight="1" x14ac:dyDescent="0.25">
      <c r="B9" s="4" t="s">
        <v>6</v>
      </c>
      <c r="C9" s="100">
        <f>+[7]RECAUDACION!AL16</f>
        <v>3274998.2600000002</v>
      </c>
    </row>
    <row r="10" spans="2:3" ht="21" customHeight="1" x14ac:dyDescent="0.25">
      <c r="B10" s="4" t="s">
        <v>7</v>
      </c>
      <c r="C10" s="100">
        <f>+[7]RECAUDACION!AO16</f>
        <v>3022691.9499999997</v>
      </c>
    </row>
    <row r="11" spans="2:3" ht="21" customHeight="1" x14ac:dyDescent="0.25">
      <c r="B11" s="10" t="s">
        <v>8</v>
      </c>
      <c r="C11" s="101">
        <f>[7]RECAUDACION!AR18</f>
        <v>3624146</v>
      </c>
    </row>
    <row r="12" spans="2:3" ht="15" customHeight="1" thickBot="1" x14ac:dyDescent="0.3">
      <c r="B12" s="12"/>
      <c r="C12" s="52"/>
    </row>
    <row r="13" spans="2:3" ht="19.5" customHeight="1" thickBot="1" x14ac:dyDescent="0.3">
      <c r="B13" s="16" t="s">
        <v>9</v>
      </c>
      <c r="C13" s="102">
        <f>+C11</f>
        <v>3624146</v>
      </c>
    </row>
    <row r="14" spans="2:3" ht="15" customHeight="1" thickBot="1" x14ac:dyDescent="0.3">
      <c r="B14" s="52"/>
      <c r="C14" s="52"/>
    </row>
    <row r="15" spans="2:3" ht="25.5" customHeight="1" x14ac:dyDescent="0.25">
      <c r="B15" s="145" t="s">
        <v>10</v>
      </c>
      <c r="C15" s="146"/>
    </row>
    <row r="16" spans="2:3" ht="21" customHeight="1" x14ac:dyDescent="0.25">
      <c r="B16" s="18" t="s">
        <v>13</v>
      </c>
      <c r="C16" s="103">
        <f>+C9-C8</f>
        <v>1276.7000000001863</v>
      </c>
    </row>
    <row r="17" spans="2:6" ht="21" customHeight="1" x14ac:dyDescent="0.25">
      <c r="B17" s="18" t="s">
        <v>14</v>
      </c>
      <c r="C17" s="103">
        <f>+C10-C9</f>
        <v>-252306.31000000052</v>
      </c>
    </row>
    <row r="18" spans="2:6" ht="21" customHeight="1" x14ac:dyDescent="0.25">
      <c r="B18" s="18" t="s">
        <v>15</v>
      </c>
      <c r="C18" s="103">
        <f>+C11-C10</f>
        <v>601454.05000000028</v>
      </c>
    </row>
    <row r="19" spans="2:6" ht="21" customHeight="1" x14ac:dyDescent="0.25">
      <c r="B19" s="21" t="s">
        <v>16</v>
      </c>
      <c r="C19" s="104">
        <f>+(C16+C17+C18)/3</f>
        <v>116808.14666666665</v>
      </c>
    </row>
    <row r="20" spans="2:6" ht="21" customHeight="1" x14ac:dyDescent="0.25">
      <c r="B20" s="18" t="s">
        <v>17</v>
      </c>
      <c r="C20" s="82">
        <f>+C11</f>
        <v>3624146</v>
      </c>
    </row>
    <row r="21" spans="2:6" ht="21" customHeight="1" thickBot="1" x14ac:dyDescent="0.3">
      <c r="B21" s="18" t="s">
        <v>18</v>
      </c>
      <c r="C21" s="82">
        <f>+C19+C20</f>
        <v>3740954.1466666665</v>
      </c>
      <c r="D21" s="98"/>
    </row>
    <row r="22" spans="2:6" ht="21.75" customHeight="1" thickBot="1" x14ac:dyDescent="0.3">
      <c r="B22" s="24" t="s">
        <v>19</v>
      </c>
      <c r="C22" s="42">
        <v>1000000</v>
      </c>
      <c r="D22" s="98"/>
      <c r="E22" s="86"/>
      <c r="F22" s="86"/>
    </row>
    <row r="23" spans="2:6" ht="11.25" customHeight="1" x14ac:dyDescent="0.25">
      <c r="B23" s="52"/>
      <c r="C23" s="52"/>
    </row>
    <row r="24" spans="2:6" ht="11.25" customHeight="1" x14ac:dyDescent="0.25">
      <c r="B24" s="52"/>
      <c r="C24" s="52"/>
    </row>
    <row r="25" spans="2:6" ht="11.25" customHeight="1" x14ac:dyDescent="0.25">
      <c r="B25" s="52"/>
      <c r="C25" s="52"/>
    </row>
    <row r="26" spans="2:6" ht="11.25" customHeight="1" x14ac:dyDescent="0.25">
      <c r="B26" s="52"/>
      <c r="C26" s="52"/>
    </row>
    <row r="27" spans="2:6" ht="11.25" customHeight="1" x14ac:dyDescent="0.25">
      <c r="B27" s="52"/>
      <c r="C27" s="52"/>
    </row>
    <row r="28" spans="2:6" ht="11.25" customHeight="1" x14ac:dyDescent="0.25">
      <c r="B28" s="52"/>
      <c r="C28" s="52"/>
    </row>
    <row r="29" spans="2:6" ht="11.25" customHeight="1" x14ac:dyDescent="0.25">
      <c r="B29" s="52"/>
      <c r="C29" s="52"/>
    </row>
    <row r="30" spans="2:6" ht="11.25" customHeight="1" x14ac:dyDescent="0.25">
      <c r="B30" s="52"/>
      <c r="C30" s="52"/>
    </row>
    <row r="31" spans="2:6" ht="11.25" customHeight="1" x14ac:dyDescent="0.25">
      <c r="B31" s="52"/>
      <c r="C31" s="52"/>
    </row>
    <row r="32" spans="2:6" ht="11.25" customHeight="1" x14ac:dyDescent="0.25">
      <c r="B32" s="52"/>
      <c r="C32" s="52"/>
    </row>
    <row r="33" spans="2:3" ht="11.25" customHeight="1" x14ac:dyDescent="0.25">
      <c r="B33" s="52"/>
      <c r="C33" s="52"/>
    </row>
    <row r="34" spans="2:3" ht="11.25" customHeight="1" x14ac:dyDescent="0.25">
      <c r="B34" s="52"/>
      <c r="C34" s="52"/>
    </row>
    <row r="35" spans="2:3" ht="11.25" customHeight="1" x14ac:dyDescent="0.25">
      <c r="B35" s="52"/>
      <c r="C35" s="52"/>
    </row>
    <row r="36" spans="2:3" ht="11.25" customHeight="1" x14ac:dyDescent="0.25">
      <c r="B36" s="52"/>
      <c r="C36" s="52"/>
    </row>
    <row r="37" spans="2:3" ht="11.25" customHeight="1" x14ac:dyDescent="0.25">
      <c r="B37" s="52"/>
      <c r="C37" s="52"/>
    </row>
    <row r="38" spans="2:3" ht="11.25" customHeight="1" x14ac:dyDescent="0.25">
      <c r="B38" s="52"/>
      <c r="C38" s="52"/>
    </row>
    <row r="39" spans="2:3" ht="11.25" customHeight="1" x14ac:dyDescent="0.25">
      <c r="B39" s="52"/>
      <c r="C39" s="52"/>
    </row>
    <row r="40" spans="2:3" ht="11.25" customHeight="1" x14ac:dyDescent="0.25">
      <c r="B40" s="52"/>
      <c r="C40" s="52"/>
    </row>
    <row r="41" spans="2:3" ht="11.25" customHeight="1" x14ac:dyDescent="0.25">
      <c r="B41" s="52"/>
      <c r="C41" s="52"/>
    </row>
    <row r="42" spans="2:3" ht="11.25" customHeight="1" x14ac:dyDescent="0.25">
      <c r="B42" s="52"/>
      <c r="C42" s="52"/>
    </row>
    <row r="43" spans="2:3" ht="11.25" customHeight="1" x14ac:dyDescent="0.25">
      <c r="B43" s="52"/>
      <c r="C43" s="52"/>
    </row>
    <row r="44" spans="2:3" ht="11.25" customHeight="1" x14ac:dyDescent="0.25">
      <c r="B44" s="52"/>
      <c r="C44" s="52"/>
    </row>
    <row r="45" spans="2:3" ht="11.25" customHeight="1" x14ac:dyDescent="0.25">
      <c r="B45" s="52"/>
      <c r="C45" s="52"/>
    </row>
    <row r="46" spans="2:3" ht="11.25" customHeight="1" x14ac:dyDescent="0.25">
      <c r="B46" s="52"/>
      <c r="C46" s="52"/>
    </row>
    <row r="47" spans="2:3" ht="11.25" customHeight="1" x14ac:dyDescent="0.25">
      <c r="B47" s="52"/>
      <c r="C47" s="52"/>
    </row>
    <row r="48" spans="2:3" ht="11.25" customHeight="1" x14ac:dyDescent="0.25">
      <c r="B48" s="52"/>
      <c r="C48" s="52"/>
    </row>
    <row r="49" spans="2:3" ht="11.25" customHeight="1" x14ac:dyDescent="0.25">
      <c r="B49" s="52"/>
      <c r="C49" s="52"/>
    </row>
    <row r="50" spans="2:3" ht="11.25" customHeight="1" x14ac:dyDescent="0.25">
      <c r="B50" s="52"/>
      <c r="C50" s="52"/>
    </row>
    <row r="51" spans="2:3" ht="11.25" customHeight="1" x14ac:dyDescent="0.25">
      <c r="B51" s="52"/>
      <c r="C51" s="52"/>
    </row>
    <row r="52" spans="2:3" ht="11.25" customHeight="1" x14ac:dyDescent="0.25">
      <c r="B52" s="52"/>
      <c r="C52" s="52"/>
    </row>
    <row r="53" spans="2:3" ht="11.25" customHeight="1" x14ac:dyDescent="0.25">
      <c r="B53" s="52"/>
      <c r="C53" s="52"/>
    </row>
    <row r="54" spans="2:3" ht="11.25" customHeight="1" x14ac:dyDescent="0.25">
      <c r="B54" s="52"/>
      <c r="C54" s="52"/>
    </row>
    <row r="55" spans="2:3" ht="11.25" customHeight="1" x14ac:dyDescent="0.25">
      <c r="B55" s="52"/>
      <c r="C55" s="52"/>
    </row>
    <row r="56" spans="2:3" ht="11.25" customHeight="1" x14ac:dyDescent="0.25">
      <c r="B56" s="52"/>
      <c r="C56" s="52"/>
    </row>
    <row r="57" spans="2:3" ht="11.25" customHeight="1" x14ac:dyDescent="0.25">
      <c r="B57" s="52"/>
      <c r="C57" s="52"/>
    </row>
    <row r="58" spans="2:3" ht="11.25" customHeight="1" x14ac:dyDescent="0.25">
      <c r="B58" s="52"/>
      <c r="C58" s="52"/>
    </row>
    <row r="59" spans="2:3" ht="11.25" customHeight="1" x14ac:dyDescent="0.25">
      <c r="B59" s="52"/>
      <c r="C59" s="52"/>
    </row>
    <row r="60" spans="2:3" ht="11.25" customHeight="1" x14ac:dyDescent="0.25">
      <c r="B60" s="52"/>
      <c r="C60" s="52"/>
    </row>
    <row r="61" spans="2:3" ht="11.25" customHeight="1" x14ac:dyDescent="0.25">
      <c r="B61" s="52"/>
      <c r="C61" s="52"/>
    </row>
    <row r="62" spans="2:3" ht="11.25" customHeight="1" x14ac:dyDescent="0.25">
      <c r="B62" s="52"/>
      <c r="C62" s="52"/>
    </row>
    <row r="63" spans="2:3" ht="11.25" customHeight="1" x14ac:dyDescent="0.25">
      <c r="B63" s="52"/>
      <c r="C63" s="52"/>
    </row>
    <row r="64" spans="2:3" ht="11.25" customHeight="1" x14ac:dyDescent="0.25">
      <c r="B64" s="52"/>
      <c r="C64" s="52"/>
    </row>
    <row r="65" spans="2:3" ht="11.25" customHeight="1" x14ac:dyDescent="0.25">
      <c r="B65" s="52"/>
      <c r="C65" s="52"/>
    </row>
    <row r="66" spans="2:3" ht="11.25" customHeight="1" x14ac:dyDescent="0.25">
      <c r="B66" s="52"/>
      <c r="C66" s="52"/>
    </row>
    <row r="67" spans="2:3" ht="11.25" customHeight="1" x14ac:dyDescent="0.25">
      <c r="B67" s="52"/>
      <c r="C67" s="52"/>
    </row>
    <row r="68" spans="2:3" ht="11.25" customHeight="1" x14ac:dyDescent="0.25">
      <c r="B68" s="52"/>
      <c r="C68" s="52"/>
    </row>
    <row r="69" spans="2:3" ht="11.25" customHeight="1" x14ac:dyDescent="0.25">
      <c r="B69" s="52"/>
    </row>
    <row r="70" spans="2:3" ht="11.25" customHeight="1" x14ac:dyDescent="0.25">
      <c r="B70" s="52"/>
    </row>
    <row r="71" spans="2:3" ht="11.25" customHeight="1" x14ac:dyDescent="0.25">
      <c r="B71" s="52"/>
    </row>
    <row r="72" spans="2:3" ht="11.25" customHeight="1" x14ac:dyDescent="0.25">
      <c r="B72" s="52"/>
    </row>
    <row r="73" spans="2:3" ht="11.25" customHeight="1" x14ac:dyDescent="0.25">
      <c r="B73" s="52"/>
    </row>
    <row r="74" spans="2:3" ht="11.25" customHeight="1" x14ac:dyDescent="0.25">
      <c r="B74" s="52"/>
    </row>
    <row r="75" spans="2:3" ht="11.25" customHeight="1" x14ac:dyDescent="0.25">
      <c r="B75" s="52"/>
    </row>
    <row r="76" spans="2:3" ht="11.25" customHeight="1" x14ac:dyDescent="0.25">
      <c r="B76" s="52"/>
    </row>
    <row r="77" spans="2:3" ht="11.25" customHeight="1" x14ac:dyDescent="0.25">
      <c r="B77" s="52"/>
    </row>
    <row r="78" spans="2:3" ht="11.25" customHeight="1" x14ac:dyDescent="0.25">
      <c r="B78" s="52"/>
    </row>
    <row r="79" spans="2:3" ht="11.25" customHeight="1" x14ac:dyDescent="0.25">
      <c r="B79" s="52"/>
    </row>
    <row r="80" spans="2:3" ht="11.25" customHeight="1" x14ac:dyDescent="0.25">
      <c r="B80" s="52"/>
    </row>
    <row r="81" spans="2:2" ht="11.25" customHeight="1" x14ac:dyDescent="0.25">
      <c r="B81" s="52"/>
    </row>
    <row r="82" spans="2:2" ht="11.25" customHeight="1" x14ac:dyDescent="0.25">
      <c r="B82" s="52"/>
    </row>
    <row r="83" spans="2:2" ht="11.25" customHeight="1" x14ac:dyDescent="0.25">
      <c r="B83" s="52"/>
    </row>
    <row r="84" spans="2:2" ht="11.25" customHeight="1" x14ac:dyDescent="0.25">
      <c r="B84" s="52"/>
    </row>
    <row r="85" spans="2:2" ht="11.25" customHeight="1" x14ac:dyDescent="0.25">
      <c r="B85" s="52"/>
    </row>
    <row r="86" spans="2:2" ht="11.25" customHeight="1" x14ac:dyDescent="0.25">
      <c r="B86" s="52"/>
    </row>
    <row r="87" spans="2:2" ht="11.25" customHeight="1" x14ac:dyDescent="0.25">
      <c r="B87" s="52"/>
    </row>
    <row r="88" spans="2:2" ht="11.25" customHeight="1" x14ac:dyDescent="0.25">
      <c r="B88" s="52"/>
    </row>
    <row r="89" spans="2:2" ht="11.25" customHeight="1" x14ac:dyDescent="0.25">
      <c r="B89" s="52"/>
    </row>
    <row r="90" spans="2:2" ht="11.25" customHeight="1" x14ac:dyDescent="0.25">
      <c r="B90" s="52"/>
    </row>
    <row r="91" spans="2:2" ht="11.25" customHeight="1" x14ac:dyDescent="0.25">
      <c r="B91" s="52"/>
    </row>
    <row r="92" spans="2:2" ht="11.25" customHeight="1" x14ac:dyDescent="0.25">
      <c r="B92" s="52"/>
    </row>
    <row r="93" spans="2:2" ht="11.25" customHeight="1" x14ac:dyDescent="0.25">
      <c r="B93" s="52"/>
    </row>
    <row r="94" spans="2:2" ht="11.25" customHeight="1" x14ac:dyDescent="0.25">
      <c r="B94" s="52"/>
    </row>
    <row r="95" spans="2:2" ht="11.25" customHeight="1" x14ac:dyDescent="0.25">
      <c r="B95" s="52"/>
    </row>
    <row r="96" spans="2:2" ht="11.25" customHeight="1" x14ac:dyDescent="0.25">
      <c r="B96" s="52"/>
    </row>
    <row r="97" spans="2:2" ht="11.25" customHeight="1" x14ac:dyDescent="0.25">
      <c r="B97" s="52"/>
    </row>
    <row r="98" spans="2:2" ht="11.25" customHeight="1" x14ac:dyDescent="0.25">
      <c r="B98" s="52"/>
    </row>
    <row r="99" spans="2:2" ht="11.25" customHeight="1" x14ac:dyDescent="0.25">
      <c r="B99" s="52"/>
    </row>
    <row r="100" spans="2:2" ht="11.25" customHeight="1" x14ac:dyDescent="0.25">
      <c r="B100" s="52"/>
    </row>
    <row r="101" spans="2:2" ht="11.25" customHeight="1" x14ac:dyDescent="0.25">
      <c r="B101" s="52"/>
    </row>
    <row r="102" spans="2:2" ht="11.25" customHeight="1" x14ac:dyDescent="0.25">
      <c r="B102" s="52"/>
    </row>
    <row r="103" spans="2:2" ht="11.25" customHeight="1" x14ac:dyDescent="0.25">
      <c r="B103" s="52"/>
    </row>
    <row r="104" spans="2:2" ht="11.25" customHeight="1" x14ac:dyDescent="0.25">
      <c r="B104" s="52"/>
    </row>
    <row r="105" spans="2:2" ht="11.25" customHeight="1" x14ac:dyDescent="0.25">
      <c r="B105" s="52"/>
    </row>
    <row r="106" spans="2:2" ht="11.25" customHeight="1" x14ac:dyDescent="0.25">
      <c r="B106" s="52"/>
    </row>
    <row r="107" spans="2:2" ht="11.25" customHeight="1" x14ac:dyDescent="0.25">
      <c r="B107" s="52"/>
    </row>
    <row r="108" spans="2:2" ht="11.25" customHeight="1" x14ac:dyDescent="0.25">
      <c r="B108" s="52"/>
    </row>
    <row r="109" spans="2:2" ht="11.25" customHeight="1" x14ac:dyDescent="0.25">
      <c r="B109" s="52"/>
    </row>
    <row r="110" spans="2:2" ht="11.25" customHeight="1" x14ac:dyDescent="0.25">
      <c r="B110" s="52"/>
    </row>
    <row r="111" spans="2:2" ht="11.25" customHeight="1" x14ac:dyDescent="0.25">
      <c r="B111" s="52"/>
    </row>
    <row r="112" spans="2:2" ht="11.25" customHeight="1" x14ac:dyDescent="0.25">
      <c r="B112" s="52"/>
    </row>
    <row r="113" spans="2:2" ht="11.25" customHeight="1" x14ac:dyDescent="0.25">
      <c r="B113" s="52"/>
    </row>
    <row r="114" spans="2:2" ht="11.25" customHeight="1" x14ac:dyDescent="0.25">
      <c r="B114" s="52"/>
    </row>
    <row r="115" spans="2:2" ht="11.25" customHeight="1" x14ac:dyDescent="0.25">
      <c r="B115" s="52"/>
    </row>
    <row r="116" spans="2:2" ht="11.25" customHeight="1" x14ac:dyDescent="0.25">
      <c r="B116" s="52"/>
    </row>
    <row r="117" spans="2:2" ht="11.25" customHeight="1" x14ac:dyDescent="0.25">
      <c r="B117" s="52"/>
    </row>
    <row r="118" spans="2:2" ht="11.25" customHeight="1" x14ac:dyDescent="0.25">
      <c r="B118" s="52"/>
    </row>
    <row r="119" spans="2:2" ht="11.25" customHeight="1" x14ac:dyDescent="0.25">
      <c r="B119" s="52"/>
    </row>
    <row r="120" spans="2:2" ht="11.25" customHeight="1" x14ac:dyDescent="0.25">
      <c r="B120" s="52"/>
    </row>
    <row r="121" spans="2:2" ht="11.25" customHeight="1" x14ac:dyDescent="0.25">
      <c r="B121" s="52"/>
    </row>
    <row r="122" spans="2:2" ht="11.25" customHeight="1" x14ac:dyDescent="0.25">
      <c r="B122" s="52"/>
    </row>
    <row r="123" spans="2:2" ht="11.25" customHeight="1" x14ac:dyDescent="0.25">
      <c r="B123" s="52"/>
    </row>
    <row r="124" spans="2:2" ht="11.25" customHeight="1" x14ac:dyDescent="0.25">
      <c r="B124" s="52"/>
    </row>
    <row r="125" spans="2:2" ht="11.25" customHeight="1" x14ac:dyDescent="0.25">
      <c r="B125" s="52"/>
    </row>
    <row r="126" spans="2:2" ht="11.25" customHeight="1" x14ac:dyDescent="0.25">
      <c r="B126" s="52"/>
    </row>
    <row r="127" spans="2:2" ht="11.25" customHeight="1" x14ac:dyDescent="0.25">
      <c r="B127" s="52"/>
    </row>
    <row r="128" spans="2:2" ht="11.25" customHeight="1" x14ac:dyDescent="0.25">
      <c r="B128" s="52"/>
    </row>
    <row r="129" spans="2:2" ht="11.25" customHeight="1" x14ac:dyDescent="0.25">
      <c r="B129" s="52"/>
    </row>
    <row r="130" spans="2:2" ht="11.25" customHeight="1" x14ac:dyDescent="0.25">
      <c r="B130" s="52"/>
    </row>
    <row r="131" spans="2:2" ht="11.25" customHeight="1" x14ac:dyDescent="0.25">
      <c r="B131" s="52"/>
    </row>
    <row r="132" spans="2:2" ht="11.25" customHeight="1" x14ac:dyDescent="0.25">
      <c r="B132" s="52"/>
    </row>
    <row r="133" spans="2:2" ht="11.25" customHeight="1" x14ac:dyDescent="0.25">
      <c r="B133" s="52"/>
    </row>
    <row r="134" spans="2:2" ht="11.25" customHeight="1" x14ac:dyDescent="0.25">
      <c r="B134" s="52"/>
    </row>
    <row r="135" spans="2:2" ht="11.25" customHeight="1" x14ac:dyDescent="0.25">
      <c r="B135" s="52"/>
    </row>
    <row r="136" spans="2:2" ht="11.25" customHeight="1" x14ac:dyDescent="0.25">
      <c r="B136" s="52"/>
    </row>
    <row r="137" spans="2:2" ht="11.25" customHeight="1" x14ac:dyDescent="0.25">
      <c r="B137" s="52"/>
    </row>
    <row r="138" spans="2:2" ht="11.25" customHeight="1" x14ac:dyDescent="0.25">
      <c r="B138" s="52"/>
    </row>
    <row r="139" spans="2:2" ht="11.25" customHeight="1" x14ac:dyDescent="0.25">
      <c r="B139" s="52"/>
    </row>
    <row r="140" spans="2:2" ht="11.25" customHeight="1" x14ac:dyDescent="0.25">
      <c r="B140" s="52"/>
    </row>
    <row r="141" spans="2:2" ht="11.25" customHeight="1" x14ac:dyDescent="0.25">
      <c r="B141" s="52"/>
    </row>
    <row r="142" spans="2:2" ht="11.25" customHeight="1" x14ac:dyDescent="0.25">
      <c r="B142" s="52"/>
    </row>
    <row r="143" spans="2:2" ht="11.25" customHeight="1" x14ac:dyDescent="0.25">
      <c r="B143" s="52"/>
    </row>
    <row r="144" spans="2:2" ht="11.25" customHeight="1" x14ac:dyDescent="0.25">
      <c r="B144" s="52"/>
    </row>
    <row r="145" spans="2:2" ht="11.25" customHeight="1" x14ac:dyDescent="0.25">
      <c r="B145" s="52"/>
    </row>
    <row r="146" spans="2:2" ht="11.25" customHeight="1" x14ac:dyDescent="0.25">
      <c r="B146" s="52"/>
    </row>
    <row r="147" spans="2:2" ht="11.25" customHeight="1" x14ac:dyDescent="0.25">
      <c r="B147" s="52"/>
    </row>
    <row r="148" spans="2:2" ht="11.25" customHeight="1" x14ac:dyDescent="0.25">
      <c r="B148" s="52"/>
    </row>
    <row r="149" spans="2:2" ht="11.25" customHeight="1" x14ac:dyDescent="0.25">
      <c r="B149" s="52"/>
    </row>
    <row r="150" spans="2:2" ht="11.25" customHeight="1" x14ac:dyDescent="0.25">
      <c r="B150" s="52"/>
    </row>
    <row r="151" spans="2:2" ht="11.25" customHeight="1" x14ac:dyDescent="0.25">
      <c r="B151" s="52"/>
    </row>
    <row r="152" spans="2:2" ht="11.25" customHeight="1" x14ac:dyDescent="0.25">
      <c r="B152" s="52"/>
    </row>
    <row r="153" spans="2:2" ht="11.25" customHeight="1" x14ac:dyDescent="0.25">
      <c r="B153" s="52"/>
    </row>
    <row r="154" spans="2:2" ht="11.25" customHeight="1" x14ac:dyDescent="0.25">
      <c r="B154" s="52"/>
    </row>
    <row r="155" spans="2:2" ht="11.25" customHeight="1" x14ac:dyDescent="0.25">
      <c r="B155" s="52"/>
    </row>
    <row r="156" spans="2:2" ht="11.25" customHeight="1" x14ac:dyDescent="0.25">
      <c r="B156" s="52"/>
    </row>
    <row r="157" spans="2:2" ht="11.25" customHeight="1" x14ac:dyDescent="0.25">
      <c r="B157" s="52"/>
    </row>
    <row r="158" spans="2:2" ht="11.25" customHeight="1" x14ac:dyDescent="0.25">
      <c r="B158" s="52"/>
    </row>
    <row r="159" spans="2:2" ht="11.25" customHeight="1" x14ac:dyDescent="0.25">
      <c r="B159" s="52"/>
    </row>
    <row r="160" spans="2:2" ht="11.25" customHeight="1" x14ac:dyDescent="0.25">
      <c r="B160" s="52"/>
    </row>
    <row r="161" spans="2:2" ht="11.25" customHeight="1" x14ac:dyDescent="0.25">
      <c r="B161" s="52"/>
    </row>
    <row r="162" spans="2:2" ht="11.25" customHeight="1" x14ac:dyDescent="0.25">
      <c r="B162" s="52"/>
    </row>
    <row r="163" spans="2:2" ht="11.25" customHeight="1" x14ac:dyDescent="0.25">
      <c r="B163" s="52"/>
    </row>
    <row r="164" spans="2:2" ht="11.25" customHeight="1" x14ac:dyDescent="0.25">
      <c r="B164" s="52"/>
    </row>
    <row r="165" spans="2:2" ht="11.25" customHeight="1" x14ac:dyDescent="0.25">
      <c r="B165" s="52"/>
    </row>
    <row r="166" spans="2:2" ht="11.25" customHeight="1" x14ac:dyDescent="0.25">
      <c r="B166" s="52"/>
    </row>
    <row r="167" spans="2:2" ht="11.25" customHeight="1" x14ac:dyDescent="0.25">
      <c r="B167" s="52"/>
    </row>
    <row r="168" spans="2:2" ht="11.25" customHeight="1" x14ac:dyDescent="0.25">
      <c r="B168" s="52"/>
    </row>
    <row r="169" spans="2:2" ht="11.25" customHeight="1" x14ac:dyDescent="0.25">
      <c r="B169" s="52"/>
    </row>
    <row r="170" spans="2:2" ht="11.25" customHeight="1" x14ac:dyDescent="0.25">
      <c r="B170" s="52"/>
    </row>
    <row r="171" spans="2:2" ht="11.25" customHeight="1" x14ac:dyDescent="0.25">
      <c r="B171" s="52"/>
    </row>
    <row r="172" spans="2:2" ht="11.25" customHeight="1" x14ac:dyDescent="0.25">
      <c r="B172" s="52"/>
    </row>
    <row r="173" spans="2:2" ht="11.25" customHeight="1" x14ac:dyDescent="0.25">
      <c r="B173" s="52"/>
    </row>
    <row r="174" spans="2:2" ht="11.25" customHeight="1" x14ac:dyDescent="0.25">
      <c r="B174" s="52"/>
    </row>
    <row r="175" spans="2:2" ht="11.25" customHeight="1" x14ac:dyDescent="0.25">
      <c r="B175" s="52"/>
    </row>
    <row r="176" spans="2:2" ht="11.25" customHeight="1" x14ac:dyDescent="0.25">
      <c r="B176" s="52"/>
    </row>
    <row r="177" spans="2:2" ht="11.25" customHeight="1" x14ac:dyDescent="0.25">
      <c r="B177" s="52"/>
    </row>
    <row r="178" spans="2:2" ht="11.25" customHeight="1" x14ac:dyDescent="0.25">
      <c r="B178" s="52"/>
    </row>
    <row r="179" spans="2:2" ht="11.25" customHeight="1" x14ac:dyDescent="0.25">
      <c r="B179" s="52"/>
    </row>
    <row r="180" spans="2:2" ht="11.25" customHeight="1" x14ac:dyDescent="0.25">
      <c r="B180" s="52"/>
    </row>
    <row r="181" spans="2:2" ht="11.25" customHeight="1" x14ac:dyDescent="0.25">
      <c r="B181" s="52"/>
    </row>
    <row r="182" spans="2:2" ht="11.25" customHeight="1" x14ac:dyDescent="0.25">
      <c r="B182" s="52"/>
    </row>
    <row r="183" spans="2:2" ht="11.25" customHeight="1" x14ac:dyDescent="0.25">
      <c r="B183" s="52"/>
    </row>
    <row r="184" spans="2:2" ht="11.25" customHeight="1" x14ac:dyDescent="0.25">
      <c r="B184" s="52"/>
    </row>
    <row r="185" spans="2:2" ht="11.25" customHeight="1" x14ac:dyDescent="0.25">
      <c r="B185" s="52"/>
    </row>
    <row r="186" spans="2:2" ht="11.25" customHeight="1" x14ac:dyDescent="0.25">
      <c r="B186" s="52"/>
    </row>
    <row r="187" spans="2:2" ht="11.25" customHeight="1" x14ac:dyDescent="0.25">
      <c r="B187" s="52"/>
    </row>
    <row r="188" spans="2:2" ht="11.25" customHeight="1" x14ac:dyDescent="0.25">
      <c r="B188" s="52"/>
    </row>
    <row r="189" spans="2:2" ht="11.25" customHeight="1" x14ac:dyDescent="0.25">
      <c r="B189" s="52"/>
    </row>
    <row r="190" spans="2:2" ht="11.25" customHeight="1" x14ac:dyDescent="0.25">
      <c r="B190" s="52"/>
    </row>
    <row r="191" spans="2:2" ht="11.25" customHeight="1" x14ac:dyDescent="0.25">
      <c r="B191" s="52"/>
    </row>
    <row r="192" spans="2:2" ht="11.25" customHeight="1" x14ac:dyDescent="0.25">
      <c r="B192" s="52"/>
    </row>
    <row r="193" spans="2:2" ht="11.25" customHeight="1" x14ac:dyDescent="0.25">
      <c r="B193" s="52"/>
    </row>
    <row r="194" spans="2:2" ht="11.25" customHeight="1" x14ac:dyDescent="0.25">
      <c r="B194" s="52"/>
    </row>
    <row r="195" spans="2:2" ht="11.25" customHeight="1" x14ac:dyDescent="0.25">
      <c r="B195" s="52"/>
    </row>
    <row r="196" spans="2:2" ht="11.25" customHeight="1" x14ac:dyDescent="0.25">
      <c r="B196" s="52"/>
    </row>
    <row r="197" spans="2:2" ht="11.25" customHeight="1" x14ac:dyDescent="0.25">
      <c r="B197" s="52"/>
    </row>
  </sheetData>
  <mergeCells count="3">
    <mergeCell ref="B2:C2"/>
    <mergeCell ref="B4:C4"/>
    <mergeCell ref="B15:C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7"/>
  <sheetViews>
    <sheetView workbookViewId="0">
      <selection activeCell="E14" sqref="E14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20.140625" style="53" bestFit="1" customWidth="1"/>
    <col min="4" max="4" width="11.7109375" style="52" bestFit="1" customWidth="1"/>
    <col min="5" max="5" width="13.85546875" style="52" bestFit="1" customWidth="1"/>
    <col min="6" max="6" width="11.5703125" style="52" bestFit="1" customWidth="1"/>
    <col min="7" max="45" width="11.42578125" style="52"/>
    <col min="46" max="257" width="11.42578125" style="53"/>
    <col min="258" max="258" width="51.140625" style="53" customWidth="1"/>
    <col min="259" max="259" width="20.140625" style="53" bestFit="1" customWidth="1"/>
    <col min="260" max="260" width="11.7109375" style="53" bestFit="1" customWidth="1"/>
    <col min="261" max="261" width="13.85546875" style="53" bestFit="1" customWidth="1"/>
    <col min="262" max="262" width="11.5703125" style="53" bestFit="1" customWidth="1"/>
    <col min="263" max="513" width="11.42578125" style="53"/>
    <col min="514" max="514" width="51.140625" style="53" customWidth="1"/>
    <col min="515" max="515" width="20.140625" style="53" bestFit="1" customWidth="1"/>
    <col min="516" max="516" width="11.7109375" style="53" bestFit="1" customWidth="1"/>
    <col min="517" max="517" width="13.85546875" style="53" bestFit="1" customWidth="1"/>
    <col min="518" max="518" width="11.5703125" style="53" bestFit="1" customWidth="1"/>
    <col min="519" max="769" width="11.42578125" style="53"/>
    <col min="770" max="770" width="51.140625" style="53" customWidth="1"/>
    <col min="771" max="771" width="20.140625" style="53" bestFit="1" customWidth="1"/>
    <col min="772" max="772" width="11.7109375" style="53" bestFit="1" customWidth="1"/>
    <col min="773" max="773" width="13.85546875" style="53" bestFit="1" customWidth="1"/>
    <col min="774" max="774" width="11.5703125" style="53" bestFit="1" customWidth="1"/>
    <col min="775" max="1025" width="11.42578125" style="53"/>
    <col min="1026" max="1026" width="51.140625" style="53" customWidth="1"/>
    <col min="1027" max="1027" width="20.140625" style="53" bestFit="1" customWidth="1"/>
    <col min="1028" max="1028" width="11.7109375" style="53" bestFit="1" customWidth="1"/>
    <col min="1029" max="1029" width="13.85546875" style="53" bestFit="1" customWidth="1"/>
    <col min="1030" max="1030" width="11.5703125" style="53" bestFit="1" customWidth="1"/>
    <col min="1031" max="1281" width="11.42578125" style="53"/>
    <col min="1282" max="1282" width="51.140625" style="53" customWidth="1"/>
    <col min="1283" max="1283" width="20.140625" style="53" bestFit="1" customWidth="1"/>
    <col min="1284" max="1284" width="11.7109375" style="53" bestFit="1" customWidth="1"/>
    <col min="1285" max="1285" width="13.85546875" style="53" bestFit="1" customWidth="1"/>
    <col min="1286" max="1286" width="11.5703125" style="53" bestFit="1" customWidth="1"/>
    <col min="1287" max="1537" width="11.42578125" style="53"/>
    <col min="1538" max="1538" width="51.140625" style="53" customWidth="1"/>
    <col min="1539" max="1539" width="20.140625" style="53" bestFit="1" customWidth="1"/>
    <col min="1540" max="1540" width="11.7109375" style="53" bestFit="1" customWidth="1"/>
    <col min="1541" max="1541" width="13.85546875" style="53" bestFit="1" customWidth="1"/>
    <col min="1542" max="1542" width="11.5703125" style="53" bestFit="1" customWidth="1"/>
    <col min="1543" max="1793" width="11.42578125" style="53"/>
    <col min="1794" max="1794" width="51.140625" style="53" customWidth="1"/>
    <col min="1795" max="1795" width="20.140625" style="53" bestFit="1" customWidth="1"/>
    <col min="1796" max="1796" width="11.7109375" style="53" bestFit="1" customWidth="1"/>
    <col min="1797" max="1797" width="13.85546875" style="53" bestFit="1" customWidth="1"/>
    <col min="1798" max="1798" width="11.5703125" style="53" bestFit="1" customWidth="1"/>
    <col min="1799" max="2049" width="11.42578125" style="53"/>
    <col min="2050" max="2050" width="51.140625" style="53" customWidth="1"/>
    <col min="2051" max="2051" width="20.140625" style="53" bestFit="1" customWidth="1"/>
    <col min="2052" max="2052" width="11.7109375" style="53" bestFit="1" customWidth="1"/>
    <col min="2053" max="2053" width="13.85546875" style="53" bestFit="1" customWidth="1"/>
    <col min="2054" max="2054" width="11.5703125" style="53" bestFit="1" customWidth="1"/>
    <col min="2055" max="2305" width="11.42578125" style="53"/>
    <col min="2306" max="2306" width="51.140625" style="53" customWidth="1"/>
    <col min="2307" max="2307" width="20.140625" style="53" bestFit="1" customWidth="1"/>
    <col min="2308" max="2308" width="11.7109375" style="53" bestFit="1" customWidth="1"/>
    <col min="2309" max="2309" width="13.85546875" style="53" bestFit="1" customWidth="1"/>
    <col min="2310" max="2310" width="11.5703125" style="53" bestFit="1" customWidth="1"/>
    <col min="2311" max="2561" width="11.42578125" style="53"/>
    <col min="2562" max="2562" width="51.140625" style="53" customWidth="1"/>
    <col min="2563" max="2563" width="20.140625" style="53" bestFit="1" customWidth="1"/>
    <col min="2564" max="2564" width="11.7109375" style="53" bestFit="1" customWidth="1"/>
    <col min="2565" max="2565" width="13.85546875" style="53" bestFit="1" customWidth="1"/>
    <col min="2566" max="2566" width="11.5703125" style="53" bestFit="1" customWidth="1"/>
    <col min="2567" max="2817" width="11.42578125" style="53"/>
    <col min="2818" max="2818" width="51.140625" style="53" customWidth="1"/>
    <col min="2819" max="2819" width="20.140625" style="53" bestFit="1" customWidth="1"/>
    <col min="2820" max="2820" width="11.7109375" style="53" bestFit="1" customWidth="1"/>
    <col min="2821" max="2821" width="13.85546875" style="53" bestFit="1" customWidth="1"/>
    <col min="2822" max="2822" width="11.5703125" style="53" bestFit="1" customWidth="1"/>
    <col min="2823" max="3073" width="11.42578125" style="53"/>
    <col min="3074" max="3074" width="51.140625" style="53" customWidth="1"/>
    <col min="3075" max="3075" width="20.140625" style="53" bestFit="1" customWidth="1"/>
    <col min="3076" max="3076" width="11.7109375" style="53" bestFit="1" customWidth="1"/>
    <col min="3077" max="3077" width="13.85546875" style="53" bestFit="1" customWidth="1"/>
    <col min="3078" max="3078" width="11.5703125" style="53" bestFit="1" customWidth="1"/>
    <col min="3079" max="3329" width="11.42578125" style="53"/>
    <col min="3330" max="3330" width="51.140625" style="53" customWidth="1"/>
    <col min="3331" max="3331" width="20.140625" style="53" bestFit="1" customWidth="1"/>
    <col min="3332" max="3332" width="11.7109375" style="53" bestFit="1" customWidth="1"/>
    <col min="3333" max="3333" width="13.85546875" style="53" bestFit="1" customWidth="1"/>
    <col min="3334" max="3334" width="11.5703125" style="53" bestFit="1" customWidth="1"/>
    <col min="3335" max="3585" width="11.42578125" style="53"/>
    <col min="3586" max="3586" width="51.140625" style="53" customWidth="1"/>
    <col min="3587" max="3587" width="20.140625" style="53" bestFit="1" customWidth="1"/>
    <col min="3588" max="3588" width="11.7109375" style="53" bestFit="1" customWidth="1"/>
    <col min="3589" max="3589" width="13.85546875" style="53" bestFit="1" customWidth="1"/>
    <col min="3590" max="3590" width="11.5703125" style="53" bestFit="1" customWidth="1"/>
    <col min="3591" max="3841" width="11.42578125" style="53"/>
    <col min="3842" max="3842" width="51.140625" style="53" customWidth="1"/>
    <col min="3843" max="3843" width="20.140625" style="53" bestFit="1" customWidth="1"/>
    <col min="3844" max="3844" width="11.7109375" style="53" bestFit="1" customWidth="1"/>
    <col min="3845" max="3845" width="13.85546875" style="53" bestFit="1" customWidth="1"/>
    <col min="3846" max="3846" width="11.5703125" style="53" bestFit="1" customWidth="1"/>
    <col min="3847" max="4097" width="11.42578125" style="53"/>
    <col min="4098" max="4098" width="51.140625" style="53" customWidth="1"/>
    <col min="4099" max="4099" width="20.140625" style="53" bestFit="1" customWidth="1"/>
    <col min="4100" max="4100" width="11.7109375" style="53" bestFit="1" customWidth="1"/>
    <col min="4101" max="4101" width="13.85546875" style="53" bestFit="1" customWidth="1"/>
    <col min="4102" max="4102" width="11.5703125" style="53" bestFit="1" customWidth="1"/>
    <col min="4103" max="4353" width="11.42578125" style="53"/>
    <col min="4354" max="4354" width="51.140625" style="53" customWidth="1"/>
    <col min="4355" max="4355" width="20.140625" style="53" bestFit="1" customWidth="1"/>
    <col min="4356" max="4356" width="11.7109375" style="53" bestFit="1" customWidth="1"/>
    <col min="4357" max="4357" width="13.85546875" style="53" bestFit="1" customWidth="1"/>
    <col min="4358" max="4358" width="11.5703125" style="53" bestFit="1" customWidth="1"/>
    <col min="4359" max="4609" width="11.42578125" style="53"/>
    <col min="4610" max="4610" width="51.140625" style="53" customWidth="1"/>
    <col min="4611" max="4611" width="20.140625" style="53" bestFit="1" customWidth="1"/>
    <col min="4612" max="4612" width="11.7109375" style="53" bestFit="1" customWidth="1"/>
    <col min="4613" max="4613" width="13.85546875" style="53" bestFit="1" customWidth="1"/>
    <col min="4614" max="4614" width="11.5703125" style="53" bestFit="1" customWidth="1"/>
    <col min="4615" max="4865" width="11.42578125" style="53"/>
    <col min="4866" max="4866" width="51.140625" style="53" customWidth="1"/>
    <col min="4867" max="4867" width="20.140625" style="53" bestFit="1" customWidth="1"/>
    <col min="4868" max="4868" width="11.7109375" style="53" bestFit="1" customWidth="1"/>
    <col min="4869" max="4869" width="13.85546875" style="53" bestFit="1" customWidth="1"/>
    <col min="4870" max="4870" width="11.5703125" style="53" bestFit="1" customWidth="1"/>
    <col min="4871" max="5121" width="11.42578125" style="53"/>
    <col min="5122" max="5122" width="51.140625" style="53" customWidth="1"/>
    <col min="5123" max="5123" width="20.140625" style="53" bestFit="1" customWidth="1"/>
    <col min="5124" max="5124" width="11.7109375" style="53" bestFit="1" customWidth="1"/>
    <col min="5125" max="5125" width="13.85546875" style="53" bestFit="1" customWidth="1"/>
    <col min="5126" max="5126" width="11.5703125" style="53" bestFit="1" customWidth="1"/>
    <col min="5127" max="5377" width="11.42578125" style="53"/>
    <col min="5378" max="5378" width="51.140625" style="53" customWidth="1"/>
    <col min="5379" max="5379" width="20.140625" style="53" bestFit="1" customWidth="1"/>
    <col min="5380" max="5380" width="11.7109375" style="53" bestFit="1" customWidth="1"/>
    <col min="5381" max="5381" width="13.85546875" style="53" bestFit="1" customWidth="1"/>
    <col min="5382" max="5382" width="11.5703125" style="53" bestFit="1" customWidth="1"/>
    <col min="5383" max="5633" width="11.42578125" style="53"/>
    <col min="5634" max="5634" width="51.140625" style="53" customWidth="1"/>
    <col min="5635" max="5635" width="20.140625" style="53" bestFit="1" customWidth="1"/>
    <col min="5636" max="5636" width="11.7109375" style="53" bestFit="1" customWidth="1"/>
    <col min="5637" max="5637" width="13.85546875" style="53" bestFit="1" customWidth="1"/>
    <col min="5638" max="5638" width="11.5703125" style="53" bestFit="1" customWidth="1"/>
    <col min="5639" max="5889" width="11.42578125" style="53"/>
    <col min="5890" max="5890" width="51.140625" style="53" customWidth="1"/>
    <col min="5891" max="5891" width="20.140625" style="53" bestFit="1" customWidth="1"/>
    <col min="5892" max="5892" width="11.7109375" style="53" bestFit="1" customWidth="1"/>
    <col min="5893" max="5893" width="13.85546875" style="53" bestFit="1" customWidth="1"/>
    <col min="5894" max="5894" width="11.5703125" style="53" bestFit="1" customWidth="1"/>
    <col min="5895" max="6145" width="11.42578125" style="53"/>
    <col min="6146" max="6146" width="51.140625" style="53" customWidth="1"/>
    <col min="6147" max="6147" width="20.140625" style="53" bestFit="1" customWidth="1"/>
    <col min="6148" max="6148" width="11.7109375" style="53" bestFit="1" customWidth="1"/>
    <col min="6149" max="6149" width="13.85546875" style="53" bestFit="1" customWidth="1"/>
    <col min="6150" max="6150" width="11.5703125" style="53" bestFit="1" customWidth="1"/>
    <col min="6151" max="6401" width="11.42578125" style="53"/>
    <col min="6402" max="6402" width="51.140625" style="53" customWidth="1"/>
    <col min="6403" max="6403" width="20.140625" style="53" bestFit="1" customWidth="1"/>
    <col min="6404" max="6404" width="11.7109375" style="53" bestFit="1" customWidth="1"/>
    <col min="6405" max="6405" width="13.85546875" style="53" bestFit="1" customWidth="1"/>
    <col min="6406" max="6406" width="11.5703125" style="53" bestFit="1" customWidth="1"/>
    <col min="6407" max="6657" width="11.42578125" style="53"/>
    <col min="6658" max="6658" width="51.140625" style="53" customWidth="1"/>
    <col min="6659" max="6659" width="20.140625" style="53" bestFit="1" customWidth="1"/>
    <col min="6660" max="6660" width="11.7109375" style="53" bestFit="1" customWidth="1"/>
    <col min="6661" max="6661" width="13.85546875" style="53" bestFit="1" customWidth="1"/>
    <col min="6662" max="6662" width="11.5703125" style="53" bestFit="1" customWidth="1"/>
    <col min="6663" max="6913" width="11.42578125" style="53"/>
    <col min="6914" max="6914" width="51.140625" style="53" customWidth="1"/>
    <col min="6915" max="6915" width="20.140625" style="53" bestFit="1" customWidth="1"/>
    <col min="6916" max="6916" width="11.7109375" style="53" bestFit="1" customWidth="1"/>
    <col min="6917" max="6917" width="13.85546875" style="53" bestFit="1" customWidth="1"/>
    <col min="6918" max="6918" width="11.5703125" style="53" bestFit="1" customWidth="1"/>
    <col min="6919" max="7169" width="11.42578125" style="53"/>
    <col min="7170" max="7170" width="51.140625" style="53" customWidth="1"/>
    <col min="7171" max="7171" width="20.140625" style="53" bestFit="1" customWidth="1"/>
    <col min="7172" max="7172" width="11.7109375" style="53" bestFit="1" customWidth="1"/>
    <col min="7173" max="7173" width="13.85546875" style="53" bestFit="1" customWidth="1"/>
    <col min="7174" max="7174" width="11.5703125" style="53" bestFit="1" customWidth="1"/>
    <col min="7175" max="7425" width="11.42578125" style="53"/>
    <col min="7426" max="7426" width="51.140625" style="53" customWidth="1"/>
    <col min="7427" max="7427" width="20.140625" style="53" bestFit="1" customWidth="1"/>
    <col min="7428" max="7428" width="11.7109375" style="53" bestFit="1" customWidth="1"/>
    <col min="7429" max="7429" width="13.85546875" style="53" bestFit="1" customWidth="1"/>
    <col min="7430" max="7430" width="11.5703125" style="53" bestFit="1" customWidth="1"/>
    <col min="7431" max="7681" width="11.42578125" style="53"/>
    <col min="7682" max="7682" width="51.140625" style="53" customWidth="1"/>
    <col min="7683" max="7683" width="20.140625" style="53" bestFit="1" customWidth="1"/>
    <col min="7684" max="7684" width="11.7109375" style="53" bestFit="1" customWidth="1"/>
    <col min="7685" max="7685" width="13.85546875" style="53" bestFit="1" customWidth="1"/>
    <col min="7686" max="7686" width="11.5703125" style="53" bestFit="1" customWidth="1"/>
    <col min="7687" max="7937" width="11.42578125" style="53"/>
    <col min="7938" max="7938" width="51.140625" style="53" customWidth="1"/>
    <col min="7939" max="7939" width="20.140625" style="53" bestFit="1" customWidth="1"/>
    <col min="7940" max="7940" width="11.7109375" style="53" bestFit="1" customWidth="1"/>
    <col min="7941" max="7941" width="13.85546875" style="53" bestFit="1" customWidth="1"/>
    <col min="7942" max="7942" width="11.5703125" style="53" bestFit="1" customWidth="1"/>
    <col min="7943" max="8193" width="11.42578125" style="53"/>
    <col min="8194" max="8194" width="51.140625" style="53" customWidth="1"/>
    <col min="8195" max="8195" width="20.140625" style="53" bestFit="1" customWidth="1"/>
    <col min="8196" max="8196" width="11.7109375" style="53" bestFit="1" customWidth="1"/>
    <col min="8197" max="8197" width="13.85546875" style="53" bestFit="1" customWidth="1"/>
    <col min="8198" max="8198" width="11.5703125" style="53" bestFit="1" customWidth="1"/>
    <col min="8199" max="8449" width="11.42578125" style="53"/>
    <col min="8450" max="8450" width="51.140625" style="53" customWidth="1"/>
    <col min="8451" max="8451" width="20.140625" style="53" bestFit="1" customWidth="1"/>
    <col min="8452" max="8452" width="11.7109375" style="53" bestFit="1" customWidth="1"/>
    <col min="8453" max="8453" width="13.85546875" style="53" bestFit="1" customWidth="1"/>
    <col min="8454" max="8454" width="11.5703125" style="53" bestFit="1" customWidth="1"/>
    <col min="8455" max="8705" width="11.42578125" style="53"/>
    <col min="8706" max="8706" width="51.140625" style="53" customWidth="1"/>
    <col min="8707" max="8707" width="20.140625" style="53" bestFit="1" customWidth="1"/>
    <col min="8708" max="8708" width="11.7109375" style="53" bestFit="1" customWidth="1"/>
    <col min="8709" max="8709" width="13.85546875" style="53" bestFit="1" customWidth="1"/>
    <col min="8710" max="8710" width="11.5703125" style="53" bestFit="1" customWidth="1"/>
    <col min="8711" max="8961" width="11.42578125" style="53"/>
    <col min="8962" max="8962" width="51.140625" style="53" customWidth="1"/>
    <col min="8963" max="8963" width="20.140625" style="53" bestFit="1" customWidth="1"/>
    <col min="8964" max="8964" width="11.7109375" style="53" bestFit="1" customWidth="1"/>
    <col min="8965" max="8965" width="13.85546875" style="53" bestFit="1" customWidth="1"/>
    <col min="8966" max="8966" width="11.5703125" style="53" bestFit="1" customWidth="1"/>
    <col min="8967" max="9217" width="11.42578125" style="53"/>
    <col min="9218" max="9218" width="51.140625" style="53" customWidth="1"/>
    <col min="9219" max="9219" width="20.140625" style="53" bestFit="1" customWidth="1"/>
    <col min="9220" max="9220" width="11.7109375" style="53" bestFit="1" customWidth="1"/>
    <col min="9221" max="9221" width="13.85546875" style="53" bestFit="1" customWidth="1"/>
    <col min="9222" max="9222" width="11.5703125" style="53" bestFit="1" customWidth="1"/>
    <col min="9223" max="9473" width="11.42578125" style="53"/>
    <col min="9474" max="9474" width="51.140625" style="53" customWidth="1"/>
    <col min="9475" max="9475" width="20.140625" style="53" bestFit="1" customWidth="1"/>
    <col min="9476" max="9476" width="11.7109375" style="53" bestFit="1" customWidth="1"/>
    <col min="9477" max="9477" width="13.85546875" style="53" bestFit="1" customWidth="1"/>
    <col min="9478" max="9478" width="11.5703125" style="53" bestFit="1" customWidth="1"/>
    <col min="9479" max="9729" width="11.42578125" style="53"/>
    <col min="9730" max="9730" width="51.140625" style="53" customWidth="1"/>
    <col min="9731" max="9731" width="20.140625" style="53" bestFit="1" customWidth="1"/>
    <col min="9732" max="9732" width="11.7109375" style="53" bestFit="1" customWidth="1"/>
    <col min="9733" max="9733" width="13.85546875" style="53" bestFit="1" customWidth="1"/>
    <col min="9734" max="9734" width="11.5703125" style="53" bestFit="1" customWidth="1"/>
    <col min="9735" max="9985" width="11.42578125" style="53"/>
    <col min="9986" max="9986" width="51.140625" style="53" customWidth="1"/>
    <col min="9987" max="9987" width="20.140625" style="53" bestFit="1" customWidth="1"/>
    <col min="9988" max="9988" width="11.7109375" style="53" bestFit="1" customWidth="1"/>
    <col min="9989" max="9989" width="13.85546875" style="53" bestFit="1" customWidth="1"/>
    <col min="9990" max="9990" width="11.5703125" style="53" bestFit="1" customWidth="1"/>
    <col min="9991" max="10241" width="11.42578125" style="53"/>
    <col min="10242" max="10242" width="51.140625" style="53" customWidth="1"/>
    <col min="10243" max="10243" width="20.140625" style="53" bestFit="1" customWidth="1"/>
    <col min="10244" max="10244" width="11.7109375" style="53" bestFit="1" customWidth="1"/>
    <col min="10245" max="10245" width="13.85546875" style="53" bestFit="1" customWidth="1"/>
    <col min="10246" max="10246" width="11.5703125" style="53" bestFit="1" customWidth="1"/>
    <col min="10247" max="10497" width="11.42578125" style="53"/>
    <col min="10498" max="10498" width="51.140625" style="53" customWidth="1"/>
    <col min="10499" max="10499" width="20.140625" style="53" bestFit="1" customWidth="1"/>
    <col min="10500" max="10500" width="11.7109375" style="53" bestFit="1" customWidth="1"/>
    <col min="10501" max="10501" width="13.85546875" style="53" bestFit="1" customWidth="1"/>
    <col min="10502" max="10502" width="11.5703125" style="53" bestFit="1" customWidth="1"/>
    <col min="10503" max="10753" width="11.42578125" style="53"/>
    <col min="10754" max="10754" width="51.140625" style="53" customWidth="1"/>
    <col min="10755" max="10755" width="20.140625" style="53" bestFit="1" customWidth="1"/>
    <col min="10756" max="10756" width="11.7109375" style="53" bestFit="1" customWidth="1"/>
    <col min="10757" max="10757" width="13.85546875" style="53" bestFit="1" customWidth="1"/>
    <col min="10758" max="10758" width="11.5703125" style="53" bestFit="1" customWidth="1"/>
    <col min="10759" max="11009" width="11.42578125" style="53"/>
    <col min="11010" max="11010" width="51.140625" style="53" customWidth="1"/>
    <col min="11011" max="11011" width="20.140625" style="53" bestFit="1" customWidth="1"/>
    <col min="11012" max="11012" width="11.7109375" style="53" bestFit="1" customWidth="1"/>
    <col min="11013" max="11013" width="13.85546875" style="53" bestFit="1" customWidth="1"/>
    <col min="11014" max="11014" width="11.5703125" style="53" bestFit="1" customWidth="1"/>
    <col min="11015" max="11265" width="11.42578125" style="53"/>
    <col min="11266" max="11266" width="51.140625" style="53" customWidth="1"/>
    <col min="11267" max="11267" width="20.140625" style="53" bestFit="1" customWidth="1"/>
    <col min="11268" max="11268" width="11.7109375" style="53" bestFit="1" customWidth="1"/>
    <col min="11269" max="11269" width="13.85546875" style="53" bestFit="1" customWidth="1"/>
    <col min="11270" max="11270" width="11.5703125" style="53" bestFit="1" customWidth="1"/>
    <col min="11271" max="11521" width="11.42578125" style="53"/>
    <col min="11522" max="11522" width="51.140625" style="53" customWidth="1"/>
    <col min="11523" max="11523" width="20.140625" style="53" bestFit="1" customWidth="1"/>
    <col min="11524" max="11524" width="11.7109375" style="53" bestFit="1" customWidth="1"/>
    <col min="11525" max="11525" width="13.85546875" style="53" bestFit="1" customWidth="1"/>
    <col min="11526" max="11526" width="11.5703125" style="53" bestFit="1" customWidth="1"/>
    <col min="11527" max="11777" width="11.42578125" style="53"/>
    <col min="11778" max="11778" width="51.140625" style="53" customWidth="1"/>
    <col min="11779" max="11779" width="20.140625" style="53" bestFit="1" customWidth="1"/>
    <col min="11780" max="11780" width="11.7109375" style="53" bestFit="1" customWidth="1"/>
    <col min="11781" max="11781" width="13.85546875" style="53" bestFit="1" customWidth="1"/>
    <col min="11782" max="11782" width="11.5703125" style="53" bestFit="1" customWidth="1"/>
    <col min="11783" max="12033" width="11.42578125" style="53"/>
    <col min="12034" max="12034" width="51.140625" style="53" customWidth="1"/>
    <col min="12035" max="12035" width="20.140625" style="53" bestFit="1" customWidth="1"/>
    <col min="12036" max="12036" width="11.7109375" style="53" bestFit="1" customWidth="1"/>
    <col min="12037" max="12037" width="13.85546875" style="53" bestFit="1" customWidth="1"/>
    <col min="12038" max="12038" width="11.5703125" style="53" bestFit="1" customWidth="1"/>
    <col min="12039" max="12289" width="11.42578125" style="53"/>
    <col min="12290" max="12290" width="51.140625" style="53" customWidth="1"/>
    <col min="12291" max="12291" width="20.140625" style="53" bestFit="1" customWidth="1"/>
    <col min="12292" max="12292" width="11.7109375" style="53" bestFit="1" customWidth="1"/>
    <col min="12293" max="12293" width="13.85546875" style="53" bestFit="1" customWidth="1"/>
    <col min="12294" max="12294" width="11.5703125" style="53" bestFit="1" customWidth="1"/>
    <col min="12295" max="12545" width="11.42578125" style="53"/>
    <col min="12546" max="12546" width="51.140625" style="53" customWidth="1"/>
    <col min="12547" max="12547" width="20.140625" style="53" bestFit="1" customWidth="1"/>
    <col min="12548" max="12548" width="11.7109375" style="53" bestFit="1" customWidth="1"/>
    <col min="12549" max="12549" width="13.85546875" style="53" bestFit="1" customWidth="1"/>
    <col min="12550" max="12550" width="11.5703125" style="53" bestFit="1" customWidth="1"/>
    <col min="12551" max="12801" width="11.42578125" style="53"/>
    <col min="12802" max="12802" width="51.140625" style="53" customWidth="1"/>
    <col min="12803" max="12803" width="20.140625" style="53" bestFit="1" customWidth="1"/>
    <col min="12804" max="12804" width="11.7109375" style="53" bestFit="1" customWidth="1"/>
    <col min="12805" max="12805" width="13.85546875" style="53" bestFit="1" customWidth="1"/>
    <col min="12806" max="12806" width="11.5703125" style="53" bestFit="1" customWidth="1"/>
    <col min="12807" max="13057" width="11.42578125" style="53"/>
    <col min="13058" max="13058" width="51.140625" style="53" customWidth="1"/>
    <col min="13059" max="13059" width="20.140625" style="53" bestFit="1" customWidth="1"/>
    <col min="13060" max="13060" width="11.7109375" style="53" bestFit="1" customWidth="1"/>
    <col min="13061" max="13061" width="13.85546875" style="53" bestFit="1" customWidth="1"/>
    <col min="13062" max="13062" width="11.5703125" style="53" bestFit="1" customWidth="1"/>
    <col min="13063" max="13313" width="11.42578125" style="53"/>
    <col min="13314" max="13314" width="51.140625" style="53" customWidth="1"/>
    <col min="13315" max="13315" width="20.140625" style="53" bestFit="1" customWidth="1"/>
    <col min="13316" max="13316" width="11.7109375" style="53" bestFit="1" customWidth="1"/>
    <col min="13317" max="13317" width="13.85546875" style="53" bestFit="1" customWidth="1"/>
    <col min="13318" max="13318" width="11.5703125" style="53" bestFit="1" customWidth="1"/>
    <col min="13319" max="13569" width="11.42578125" style="53"/>
    <col min="13570" max="13570" width="51.140625" style="53" customWidth="1"/>
    <col min="13571" max="13571" width="20.140625" style="53" bestFit="1" customWidth="1"/>
    <col min="13572" max="13572" width="11.7109375" style="53" bestFit="1" customWidth="1"/>
    <col min="13573" max="13573" width="13.85546875" style="53" bestFit="1" customWidth="1"/>
    <col min="13574" max="13574" width="11.5703125" style="53" bestFit="1" customWidth="1"/>
    <col min="13575" max="13825" width="11.42578125" style="53"/>
    <col min="13826" max="13826" width="51.140625" style="53" customWidth="1"/>
    <col min="13827" max="13827" width="20.140625" style="53" bestFit="1" customWidth="1"/>
    <col min="13828" max="13828" width="11.7109375" style="53" bestFit="1" customWidth="1"/>
    <col min="13829" max="13829" width="13.85546875" style="53" bestFit="1" customWidth="1"/>
    <col min="13830" max="13830" width="11.5703125" style="53" bestFit="1" customWidth="1"/>
    <col min="13831" max="14081" width="11.42578125" style="53"/>
    <col min="14082" max="14082" width="51.140625" style="53" customWidth="1"/>
    <col min="14083" max="14083" width="20.140625" style="53" bestFit="1" customWidth="1"/>
    <col min="14084" max="14084" width="11.7109375" style="53" bestFit="1" customWidth="1"/>
    <col min="14085" max="14085" width="13.85546875" style="53" bestFit="1" customWidth="1"/>
    <col min="14086" max="14086" width="11.5703125" style="53" bestFit="1" customWidth="1"/>
    <col min="14087" max="14337" width="11.42578125" style="53"/>
    <col min="14338" max="14338" width="51.140625" style="53" customWidth="1"/>
    <col min="14339" max="14339" width="20.140625" style="53" bestFit="1" customWidth="1"/>
    <col min="14340" max="14340" width="11.7109375" style="53" bestFit="1" customWidth="1"/>
    <col min="14341" max="14341" width="13.85546875" style="53" bestFit="1" customWidth="1"/>
    <col min="14342" max="14342" width="11.5703125" style="53" bestFit="1" customWidth="1"/>
    <col min="14343" max="14593" width="11.42578125" style="53"/>
    <col min="14594" max="14594" width="51.140625" style="53" customWidth="1"/>
    <col min="14595" max="14595" width="20.140625" style="53" bestFit="1" customWidth="1"/>
    <col min="14596" max="14596" width="11.7109375" style="53" bestFit="1" customWidth="1"/>
    <col min="14597" max="14597" width="13.85546875" style="53" bestFit="1" customWidth="1"/>
    <col min="14598" max="14598" width="11.5703125" style="53" bestFit="1" customWidth="1"/>
    <col min="14599" max="14849" width="11.42578125" style="53"/>
    <col min="14850" max="14850" width="51.140625" style="53" customWidth="1"/>
    <col min="14851" max="14851" width="20.140625" style="53" bestFit="1" customWidth="1"/>
    <col min="14852" max="14852" width="11.7109375" style="53" bestFit="1" customWidth="1"/>
    <col min="14853" max="14853" width="13.85546875" style="53" bestFit="1" customWidth="1"/>
    <col min="14854" max="14854" width="11.5703125" style="53" bestFit="1" customWidth="1"/>
    <col min="14855" max="15105" width="11.42578125" style="53"/>
    <col min="15106" max="15106" width="51.140625" style="53" customWidth="1"/>
    <col min="15107" max="15107" width="20.140625" style="53" bestFit="1" customWidth="1"/>
    <col min="15108" max="15108" width="11.7109375" style="53" bestFit="1" customWidth="1"/>
    <col min="15109" max="15109" width="13.85546875" style="53" bestFit="1" customWidth="1"/>
    <col min="15110" max="15110" width="11.5703125" style="53" bestFit="1" customWidth="1"/>
    <col min="15111" max="15361" width="11.42578125" style="53"/>
    <col min="15362" max="15362" width="51.140625" style="53" customWidth="1"/>
    <col min="15363" max="15363" width="20.140625" style="53" bestFit="1" customWidth="1"/>
    <col min="15364" max="15364" width="11.7109375" style="53" bestFit="1" customWidth="1"/>
    <col min="15365" max="15365" width="13.85546875" style="53" bestFit="1" customWidth="1"/>
    <col min="15366" max="15366" width="11.5703125" style="53" bestFit="1" customWidth="1"/>
    <col min="15367" max="15617" width="11.42578125" style="53"/>
    <col min="15618" max="15618" width="51.140625" style="53" customWidth="1"/>
    <col min="15619" max="15619" width="20.140625" style="53" bestFit="1" customWidth="1"/>
    <col min="15620" max="15620" width="11.7109375" style="53" bestFit="1" customWidth="1"/>
    <col min="15621" max="15621" width="13.85546875" style="53" bestFit="1" customWidth="1"/>
    <col min="15622" max="15622" width="11.5703125" style="53" bestFit="1" customWidth="1"/>
    <col min="15623" max="15873" width="11.42578125" style="53"/>
    <col min="15874" max="15874" width="51.140625" style="53" customWidth="1"/>
    <col min="15875" max="15875" width="20.140625" style="53" bestFit="1" customWidth="1"/>
    <col min="15876" max="15876" width="11.7109375" style="53" bestFit="1" customWidth="1"/>
    <col min="15877" max="15877" width="13.85546875" style="53" bestFit="1" customWidth="1"/>
    <col min="15878" max="15878" width="11.5703125" style="53" bestFit="1" customWidth="1"/>
    <col min="15879" max="16129" width="11.42578125" style="53"/>
    <col min="16130" max="16130" width="51.140625" style="53" customWidth="1"/>
    <col min="16131" max="16131" width="20.140625" style="53" bestFit="1" customWidth="1"/>
    <col min="16132" max="16132" width="11.7109375" style="53" bestFit="1" customWidth="1"/>
    <col min="16133" max="16133" width="13.85546875" style="53" bestFit="1" customWidth="1"/>
    <col min="16134" max="16134" width="11.5703125" style="53" bestFit="1" customWidth="1"/>
    <col min="16135" max="16384" width="11.42578125" style="53"/>
  </cols>
  <sheetData>
    <row r="1" spans="2:3" ht="30.75" customHeight="1" thickBot="1" x14ac:dyDescent="0.3">
      <c r="B1" s="154" t="s">
        <v>20</v>
      </c>
      <c r="C1" s="154"/>
    </row>
    <row r="2" spans="2:3" ht="33.75" customHeight="1" x14ac:dyDescent="0.25">
      <c r="B2" s="145" t="s">
        <v>49</v>
      </c>
      <c r="C2" s="146"/>
    </row>
    <row r="3" spans="2:3" ht="27" customHeight="1" x14ac:dyDescent="0.25">
      <c r="B3" s="25" t="s">
        <v>24</v>
      </c>
      <c r="C3" s="105">
        <f>+[8]recaudacion!W23</f>
        <v>29124074.119999997</v>
      </c>
    </row>
    <row r="4" spans="2:3" ht="28.5" customHeight="1" x14ac:dyDescent="0.25">
      <c r="B4" s="4" t="s">
        <v>2</v>
      </c>
      <c r="C4" s="106">
        <f>+[8]recaudacion!Z23</f>
        <v>33707502.18</v>
      </c>
    </row>
    <row r="5" spans="2:3" ht="28.5" customHeight="1" x14ac:dyDescent="0.25">
      <c r="B5" s="4" t="s">
        <v>3</v>
      </c>
      <c r="C5" s="106">
        <f>+[8]recaudacion!AC23</f>
        <v>35693327.510000005</v>
      </c>
    </row>
    <row r="6" spans="2:3" ht="28.5" customHeight="1" x14ac:dyDescent="0.25">
      <c r="B6" s="4" t="s">
        <v>4</v>
      </c>
      <c r="C6" s="106">
        <f>+[8]recaudacion!AF23</f>
        <v>39667521.280000001</v>
      </c>
    </row>
    <row r="7" spans="2:3" ht="28.5" customHeight="1" x14ac:dyDescent="0.25">
      <c r="B7" s="4" t="s">
        <v>5</v>
      </c>
      <c r="C7" s="106">
        <f>+[8]recaudacion!AI25</f>
        <v>38150072.530000001</v>
      </c>
    </row>
    <row r="8" spans="2:3" ht="28.5" customHeight="1" x14ac:dyDescent="0.25">
      <c r="B8" s="4" t="s">
        <v>6</v>
      </c>
      <c r="C8" s="106">
        <f>+[8]recaudacion!AL23</f>
        <v>41025371.180000007</v>
      </c>
    </row>
    <row r="9" spans="2:3" ht="28.5" customHeight="1" x14ac:dyDescent="0.25">
      <c r="B9" s="4" t="s">
        <v>7</v>
      </c>
      <c r="C9" s="106">
        <f>+[8]recaudacion!AO23</f>
        <v>44102163.759999998</v>
      </c>
    </row>
    <row r="10" spans="2:3" ht="28.5" customHeight="1" x14ac:dyDescent="0.25">
      <c r="B10" s="10" t="s">
        <v>8</v>
      </c>
      <c r="C10" s="107">
        <f>[8]recaudacion!AR25</f>
        <v>46708523.859999999</v>
      </c>
    </row>
    <row r="11" spans="2:3" ht="21" customHeight="1" thickBot="1" x14ac:dyDescent="0.3">
      <c r="B11" s="12"/>
      <c r="C11" s="108"/>
    </row>
    <row r="12" spans="2:3" ht="21" customHeight="1" thickBot="1" x14ac:dyDescent="0.3">
      <c r="B12" s="16" t="s">
        <v>9</v>
      </c>
      <c r="C12" s="102">
        <f>+C10</f>
        <v>46708523.859999999</v>
      </c>
    </row>
    <row r="13" spans="2:3" ht="25.5" customHeight="1" thickBot="1" x14ac:dyDescent="0.3">
      <c r="B13" s="52"/>
      <c r="C13" s="52"/>
    </row>
    <row r="14" spans="2:3" ht="28.5" customHeight="1" thickBot="1" x14ac:dyDescent="0.3">
      <c r="B14" s="141" t="s">
        <v>10</v>
      </c>
      <c r="C14" s="142"/>
    </row>
    <row r="15" spans="2:3" ht="26.25" customHeight="1" x14ac:dyDescent="0.25">
      <c r="B15" s="18" t="s">
        <v>13</v>
      </c>
      <c r="C15" s="103">
        <f>+C8-C7</f>
        <v>2875298.650000006</v>
      </c>
    </row>
    <row r="16" spans="2:3" ht="26.25" customHeight="1" x14ac:dyDescent="0.25">
      <c r="B16" s="18" t="s">
        <v>14</v>
      </c>
      <c r="C16" s="103">
        <f>+C9-C8</f>
        <v>3076792.5799999908</v>
      </c>
    </row>
    <row r="17" spans="2:5" ht="24" customHeight="1" x14ac:dyDescent="0.25">
      <c r="B17" s="18" t="s">
        <v>15</v>
      </c>
      <c r="C17" s="103">
        <f>+C10-C9</f>
        <v>2606360.1000000015</v>
      </c>
    </row>
    <row r="18" spans="2:5" ht="21" customHeight="1" x14ac:dyDescent="0.25">
      <c r="B18" s="21" t="s">
        <v>16</v>
      </c>
      <c r="C18" s="83">
        <f>+(C15+C16+C17)/3</f>
        <v>2852817.1099999994</v>
      </c>
    </row>
    <row r="19" spans="2:5" ht="23.25" customHeight="1" x14ac:dyDescent="0.25">
      <c r="B19" s="18" t="s">
        <v>17</v>
      </c>
      <c r="C19" s="82">
        <f>+C10</f>
        <v>46708523.859999999</v>
      </c>
    </row>
    <row r="20" spans="2:5" ht="25.5" customHeight="1" thickBot="1" x14ac:dyDescent="0.3">
      <c r="B20" s="18" t="s">
        <v>18</v>
      </c>
      <c r="C20" s="82">
        <f>+C18+C19</f>
        <v>49561340.969999999</v>
      </c>
    </row>
    <row r="21" spans="2:5" ht="28.5" customHeight="1" thickBot="1" x14ac:dyDescent="0.3">
      <c r="B21" s="24" t="s">
        <v>19</v>
      </c>
      <c r="C21" s="109">
        <v>31700000</v>
      </c>
      <c r="D21" s="85"/>
      <c r="E21" s="86"/>
    </row>
    <row r="22" spans="2:5" ht="42.75" customHeight="1" x14ac:dyDescent="0.25">
      <c r="B22" s="52"/>
      <c r="C22" s="52"/>
    </row>
    <row r="23" spans="2:5" ht="42.75" customHeight="1" x14ac:dyDescent="0.25">
      <c r="B23" s="52"/>
      <c r="C23" s="52"/>
    </row>
    <row r="24" spans="2:5" ht="42.75" customHeight="1" x14ac:dyDescent="0.25">
      <c r="B24" s="52"/>
      <c r="C24" s="52"/>
    </row>
    <row r="25" spans="2:5" ht="42.75" customHeight="1" x14ac:dyDescent="0.25">
      <c r="B25" s="52"/>
      <c r="C25" s="52"/>
    </row>
    <row r="26" spans="2:5" ht="42.75" customHeight="1" x14ac:dyDescent="0.25">
      <c r="B26" s="52"/>
      <c r="C26" s="52"/>
    </row>
    <row r="27" spans="2:5" ht="42.75" customHeight="1" x14ac:dyDescent="0.25">
      <c r="B27" s="52"/>
      <c r="C27" s="52"/>
    </row>
    <row r="28" spans="2:5" ht="42.75" customHeight="1" x14ac:dyDescent="0.25">
      <c r="B28" s="52"/>
      <c r="C28" s="52"/>
    </row>
    <row r="29" spans="2:5" ht="42.75" customHeight="1" x14ac:dyDescent="0.25">
      <c r="B29" s="52"/>
      <c r="C29" s="52"/>
    </row>
    <row r="30" spans="2:5" ht="42.75" customHeight="1" x14ac:dyDescent="0.25">
      <c r="B30" s="52"/>
      <c r="C30" s="52"/>
    </row>
    <row r="31" spans="2:5" ht="42.75" customHeight="1" x14ac:dyDescent="0.25">
      <c r="B31" s="52"/>
      <c r="C31" s="52"/>
    </row>
    <row r="32" spans="2:5" ht="42.75" customHeight="1" x14ac:dyDescent="0.25">
      <c r="B32" s="52"/>
      <c r="C32" s="52"/>
    </row>
    <row r="33" spans="2:3" ht="42.75" customHeight="1" x14ac:dyDescent="0.25">
      <c r="B33" s="52"/>
      <c r="C33" s="52"/>
    </row>
    <row r="34" spans="2:3" ht="42.75" customHeight="1" x14ac:dyDescent="0.25">
      <c r="B34" s="52"/>
      <c r="C34" s="52"/>
    </row>
    <row r="35" spans="2:3" ht="42.75" customHeight="1" x14ac:dyDescent="0.25">
      <c r="B35" s="52"/>
      <c r="C35" s="52"/>
    </row>
    <row r="36" spans="2:3" ht="42.75" customHeight="1" x14ac:dyDescent="0.25">
      <c r="B36" s="52"/>
      <c r="C36" s="52"/>
    </row>
    <row r="37" spans="2:3" ht="42.75" customHeight="1" x14ac:dyDescent="0.25">
      <c r="B37" s="52"/>
      <c r="C37" s="52"/>
    </row>
    <row r="38" spans="2:3" ht="42.75" customHeight="1" x14ac:dyDescent="0.25">
      <c r="B38" s="52"/>
      <c r="C38" s="52"/>
    </row>
    <row r="39" spans="2:3" ht="42.75" customHeight="1" x14ac:dyDescent="0.25">
      <c r="B39" s="52"/>
      <c r="C39" s="52"/>
    </row>
    <row r="40" spans="2:3" ht="42.75" customHeight="1" x14ac:dyDescent="0.25">
      <c r="B40" s="52"/>
      <c r="C40" s="52"/>
    </row>
    <row r="41" spans="2:3" ht="42.75" customHeight="1" x14ac:dyDescent="0.25">
      <c r="B41" s="52"/>
      <c r="C41" s="52"/>
    </row>
    <row r="42" spans="2:3" ht="42.75" customHeight="1" x14ac:dyDescent="0.25">
      <c r="B42" s="52"/>
      <c r="C42" s="52"/>
    </row>
    <row r="43" spans="2:3" ht="42.75" customHeight="1" x14ac:dyDescent="0.25">
      <c r="B43" s="52"/>
      <c r="C43" s="52"/>
    </row>
    <row r="44" spans="2:3" ht="42.75" customHeight="1" x14ac:dyDescent="0.25">
      <c r="B44" s="52"/>
      <c r="C44" s="52"/>
    </row>
    <row r="45" spans="2:3" ht="42.75" customHeight="1" x14ac:dyDescent="0.25">
      <c r="B45" s="52"/>
      <c r="C45" s="52"/>
    </row>
    <row r="46" spans="2:3" ht="42.75" customHeight="1" x14ac:dyDescent="0.25">
      <c r="B46" s="52"/>
      <c r="C46" s="52"/>
    </row>
    <row r="47" spans="2:3" ht="42.75" customHeight="1" x14ac:dyDescent="0.25">
      <c r="B47" s="52"/>
      <c r="C47" s="52"/>
    </row>
    <row r="48" spans="2:3" ht="42.75" customHeight="1" x14ac:dyDescent="0.25">
      <c r="B48" s="52"/>
      <c r="C48" s="52"/>
    </row>
    <row r="49" spans="2:3" ht="42.75" customHeight="1" x14ac:dyDescent="0.25">
      <c r="B49" s="52"/>
      <c r="C49" s="52"/>
    </row>
    <row r="50" spans="2:3" ht="42.75" customHeight="1" x14ac:dyDescent="0.25">
      <c r="B50" s="52"/>
      <c r="C50" s="52"/>
    </row>
    <row r="51" spans="2:3" ht="42.75" customHeight="1" x14ac:dyDescent="0.25">
      <c r="B51" s="52"/>
      <c r="C51" s="52"/>
    </row>
    <row r="52" spans="2:3" ht="42.75" customHeight="1" x14ac:dyDescent="0.25">
      <c r="B52" s="52"/>
      <c r="C52" s="52"/>
    </row>
    <row r="53" spans="2:3" ht="42.75" customHeight="1" x14ac:dyDescent="0.25">
      <c r="B53" s="52"/>
      <c r="C53" s="52"/>
    </row>
    <row r="54" spans="2:3" ht="42.75" customHeight="1" x14ac:dyDescent="0.25">
      <c r="B54" s="52"/>
      <c r="C54" s="52"/>
    </row>
    <row r="55" spans="2:3" ht="42.75" customHeight="1" x14ac:dyDescent="0.25">
      <c r="B55" s="52"/>
      <c r="C55" s="52"/>
    </row>
    <row r="56" spans="2:3" ht="42.75" customHeight="1" x14ac:dyDescent="0.25">
      <c r="B56" s="52"/>
      <c r="C56" s="52"/>
    </row>
    <row r="57" spans="2:3" ht="42.75" customHeight="1" x14ac:dyDescent="0.25">
      <c r="B57" s="52"/>
      <c r="C57" s="52"/>
    </row>
    <row r="58" spans="2:3" ht="42.75" customHeight="1" x14ac:dyDescent="0.25">
      <c r="B58" s="52"/>
      <c r="C58" s="52"/>
    </row>
    <row r="59" spans="2:3" ht="42.75" customHeight="1" x14ac:dyDescent="0.25">
      <c r="B59" s="52"/>
      <c r="C59" s="52"/>
    </row>
    <row r="60" spans="2:3" ht="42.75" customHeight="1" x14ac:dyDescent="0.25">
      <c r="B60" s="52"/>
      <c r="C60" s="52"/>
    </row>
    <row r="61" spans="2:3" ht="42.75" customHeight="1" x14ac:dyDescent="0.25">
      <c r="B61" s="52"/>
      <c r="C61" s="52"/>
    </row>
    <row r="62" spans="2:3" ht="42.75" customHeight="1" x14ac:dyDescent="0.25">
      <c r="B62" s="52"/>
      <c r="C62" s="52"/>
    </row>
    <row r="63" spans="2:3" ht="42.75" customHeight="1" x14ac:dyDescent="0.25">
      <c r="B63" s="52"/>
      <c r="C63" s="52"/>
    </row>
    <row r="64" spans="2:3" ht="42.75" customHeight="1" x14ac:dyDescent="0.25">
      <c r="B64" s="52"/>
      <c r="C64" s="52"/>
    </row>
    <row r="65" spans="2:3" ht="42.75" customHeight="1" x14ac:dyDescent="0.25">
      <c r="B65" s="52"/>
      <c r="C65" s="52"/>
    </row>
    <row r="66" spans="2:3" ht="42.75" customHeight="1" x14ac:dyDescent="0.25">
      <c r="B66" s="52"/>
      <c r="C66" s="52"/>
    </row>
    <row r="67" spans="2:3" ht="42.75" customHeight="1" x14ac:dyDescent="0.25">
      <c r="B67" s="52"/>
      <c r="C67" s="52"/>
    </row>
    <row r="68" spans="2:3" ht="42.75" customHeight="1" x14ac:dyDescent="0.25">
      <c r="B68" s="52"/>
      <c r="C68" s="52"/>
    </row>
    <row r="69" spans="2:3" ht="42.75" customHeight="1" x14ac:dyDescent="0.25">
      <c r="B69" s="52"/>
    </row>
    <row r="70" spans="2:3" ht="42.75" customHeight="1" x14ac:dyDescent="0.25">
      <c r="B70" s="52"/>
    </row>
    <row r="71" spans="2:3" ht="42.75" customHeight="1" x14ac:dyDescent="0.25">
      <c r="B71" s="52"/>
    </row>
    <row r="72" spans="2:3" ht="42.75" customHeight="1" x14ac:dyDescent="0.25">
      <c r="B72" s="52"/>
    </row>
    <row r="73" spans="2:3" ht="42.75" customHeight="1" x14ac:dyDescent="0.25">
      <c r="B73" s="52"/>
    </row>
    <row r="74" spans="2:3" ht="42.75" customHeight="1" x14ac:dyDescent="0.25">
      <c r="B74" s="52"/>
    </row>
    <row r="75" spans="2:3" ht="42.75" customHeight="1" x14ac:dyDescent="0.25">
      <c r="B75" s="52"/>
    </row>
    <row r="76" spans="2:3" ht="42.75" customHeight="1" x14ac:dyDescent="0.25">
      <c r="B76" s="52"/>
    </row>
    <row r="77" spans="2:3" ht="42.75" customHeight="1" x14ac:dyDescent="0.25">
      <c r="B77" s="52"/>
    </row>
    <row r="78" spans="2:3" ht="42.75" customHeight="1" x14ac:dyDescent="0.25">
      <c r="B78" s="52"/>
    </row>
    <row r="79" spans="2:3" ht="42.75" customHeight="1" x14ac:dyDescent="0.25">
      <c r="B79" s="52"/>
    </row>
    <row r="80" spans="2:3" ht="42.75" customHeight="1" x14ac:dyDescent="0.25">
      <c r="B80" s="52"/>
    </row>
    <row r="81" spans="2:2" ht="42.75" customHeight="1" x14ac:dyDescent="0.25">
      <c r="B81" s="52"/>
    </row>
    <row r="82" spans="2:2" ht="42.75" customHeight="1" x14ac:dyDescent="0.25">
      <c r="B82" s="52"/>
    </row>
    <row r="83" spans="2:2" ht="42.75" customHeight="1" x14ac:dyDescent="0.25">
      <c r="B83" s="52"/>
    </row>
    <row r="84" spans="2:2" ht="42.75" customHeight="1" x14ac:dyDescent="0.25">
      <c r="B84" s="52"/>
    </row>
    <row r="85" spans="2:2" ht="42.75" customHeight="1" x14ac:dyDescent="0.25">
      <c r="B85" s="52"/>
    </row>
    <row r="86" spans="2:2" ht="42.75" customHeight="1" x14ac:dyDescent="0.25">
      <c r="B86" s="52"/>
    </row>
    <row r="87" spans="2:2" ht="42.75" customHeight="1" x14ac:dyDescent="0.25">
      <c r="B87" s="52"/>
    </row>
    <row r="88" spans="2:2" ht="42.75" customHeight="1" x14ac:dyDescent="0.25">
      <c r="B88" s="52"/>
    </row>
    <row r="89" spans="2:2" ht="42.75" customHeight="1" x14ac:dyDescent="0.25">
      <c r="B89" s="52"/>
    </row>
    <row r="90" spans="2:2" ht="42.75" customHeight="1" x14ac:dyDescent="0.25">
      <c r="B90" s="52"/>
    </row>
    <row r="91" spans="2:2" ht="42.75" customHeight="1" x14ac:dyDescent="0.25">
      <c r="B91" s="52"/>
    </row>
    <row r="92" spans="2:2" ht="42.75" customHeight="1" x14ac:dyDescent="0.25">
      <c r="B92" s="52"/>
    </row>
    <row r="93" spans="2:2" ht="42.75" customHeight="1" x14ac:dyDescent="0.25">
      <c r="B93" s="52"/>
    </row>
    <row r="94" spans="2:2" ht="42.75" customHeight="1" x14ac:dyDescent="0.25">
      <c r="B94" s="52"/>
    </row>
    <row r="95" spans="2:2" ht="42.75" customHeight="1" x14ac:dyDescent="0.25">
      <c r="B95" s="52"/>
    </row>
    <row r="96" spans="2:2" ht="42.75" customHeight="1" x14ac:dyDescent="0.25">
      <c r="B96" s="52"/>
    </row>
    <row r="97" spans="2:2" ht="42.75" customHeight="1" x14ac:dyDescent="0.25">
      <c r="B97" s="52"/>
    </row>
    <row r="98" spans="2:2" ht="42.75" customHeight="1" x14ac:dyDescent="0.25">
      <c r="B98" s="52"/>
    </row>
    <row r="99" spans="2:2" ht="42.75" customHeight="1" x14ac:dyDescent="0.25">
      <c r="B99" s="52"/>
    </row>
    <row r="100" spans="2:2" ht="42.75" customHeight="1" x14ac:dyDescent="0.25">
      <c r="B100" s="52"/>
    </row>
    <row r="101" spans="2:2" ht="42.75" customHeight="1" x14ac:dyDescent="0.25">
      <c r="B101" s="52"/>
    </row>
    <row r="102" spans="2:2" ht="42.75" customHeight="1" x14ac:dyDescent="0.25">
      <c r="B102" s="52"/>
    </row>
    <row r="103" spans="2:2" ht="42.75" customHeight="1" x14ac:dyDescent="0.25">
      <c r="B103" s="52"/>
    </row>
    <row r="104" spans="2:2" ht="42.75" customHeight="1" x14ac:dyDescent="0.25">
      <c r="B104" s="52"/>
    </row>
    <row r="105" spans="2:2" ht="42.75" customHeight="1" x14ac:dyDescent="0.25">
      <c r="B105" s="52"/>
    </row>
    <row r="106" spans="2:2" ht="42.75" customHeight="1" x14ac:dyDescent="0.25">
      <c r="B106" s="52"/>
    </row>
    <row r="107" spans="2:2" ht="42.75" customHeight="1" x14ac:dyDescent="0.25">
      <c r="B107" s="52"/>
    </row>
    <row r="108" spans="2:2" ht="42.75" customHeight="1" x14ac:dyDescent="0.25">
      <c r="B108" s="52"/>
    </row>
    <row r="109" spans="2:2" ht="42.75" customHeight="1" x14ac:dyDescent="0.25">
      <c r="B109" s="52"/>
    </row>
    <row r="110" spans="2:2" ht="42.75" customHeight="1" x14ac:dyDescent="0.25">
      <c r="B110" s="52"/>
    </row>
    <row r="111" spans="2:2" ht="42.75" customHeight="1" x14ac:dyDescent="0.25">
      <c r="B111" s="52"/>
    </row>
    <row r="112" spans="2:2" ht="42.75" customHeight="1" x14ac:dyDescent="0.25">
      <c r="B112" s="52"/>
    </row>
    <row r="113" spans="2:2" ht="42.75" customHeight="1" x14ac:dyDescent="0.25">
      <c r="B113" s="52"/>
    </row>
    <row r="114" spans="2:2" ht="42.75" customHeight="1" x14ac:dyDescent="0.25">
      <c r="B114" s="52"/>
    </row>
    <row r="115" spans="2:2" ht="42.75" customHeight="1" x14ac:dyDescent="0.25">
      <c r="B115" s="52"/>
    </row>
    <row r="116" spans="2:2" ht="42.75" customHeight="1" x14ac:dyDescent="0.25">
      <c r="B116" s="52"/>
    </row>
    <row r="117" spans="2:2" ht="42.75" customHeight="1" x14ac:dyDescent="0.25">
      <c r="B117" s="52"/>
    </row>
    <row r="118" spans="2:2" ht="42.75" customHeight="1" x14ac:dyDescent="0.25">
      <c r="B118" s="52"/>
    </row>
    <row r="119" spans="2:2" ht="42.75" customHeight="1" x14ac:dyDescent="0.25">
      <c r="B119" s="52"/>
    </row>
    <row r="120" spans="2:2" ht="42.75" customHeight="1" x14ac:dyDescent="0.25">
      <c r="B120" s="52"/>
    </row>
    <row r="121" spans="2:2" ht="42.75" customHeight="1" x14ac:dyDescent="0.25">
      <c r="B121" s="52"/>
    </row>
    <row r="122" spans="2:2" ht="42.75" customHeight="1" x14ac:dyDescent="0.25">
      <c r="B122" s="52"/>
    </row>
    <row r="123" spans="2:2" ht="42.75" customHeight="1" x14ac:dyDescent="0.25">
      <c r="B123" s="52"/>
    </row>
    <row r="124" spans="2:2" ht="42.75" customHeight="1" x14ac:dyDescent="0.25">
      <c r="B124" s="52"/>
    </row>
    <row r="125" spans="2:2" ht="42.75" customHeight="1" x14ac:dyDescent="0.25">
      <c r="B125" s="52"/>
    </row>
    <row r="126" spans="2:2" ht="42.75" customHeight="1" x14ac:dyDescent="0.25">
      <c r="B126" s="52"/>
    </row>
    <row r="127" spans="2:2" ht="42.75" customHeight="1" x14ac:dyDescent="0.25">
      <c r="B127" s="52"/>
    </row>
    <row r="128" spans="2:2" ht="42.75" customHeight="1" x14ac:dyDescent="0.25">
      <c r="B128" s="52"/>
    </row>
    <row r="129" spans="2:2" ht="42.75" customHeight="1" x14ac:dyDescent="0.25">
      <c r="B129" s="52"/>
    </row>
    <row r="130" spans="2:2" ht="42.75" customHeight="1" x14ac:dyDescent="0.25">
      <c r="B130" s="52"/>
    </row>
    <row r="131" spans="2:2" ht="42.75" customHeight="1" x14ac:dyDescent="0.25">
      <c r="B131" s="52"/>
    </row>
    <row r="132" spans="2:2" ht="42.75" customHeight="1" x14ac:dyDescent="0.25">
      <c r="B132" s="52"/>
    </row>
    <row r="133" spans="2:2" ht="42.75" customHeight="1" x14ac:dyDescent="0.25">
      <c r="B133" s="52"/>
    </row>
    <row r="134" spans="2:2" ht="42.75" customHeight="1" x14ac:dyDescent="0.25">
      <c r="B134" s="52"/>
    </row>
    <row r="135" spans="2:2" ht="42.75" customHeight="1" x14ac:dyDescent="0.25">
      <c r="B135" s="52"/>
    </row>
    <row r="136" spans="2:2" ht="42.75" customHeight="1" x14ac:dyDescent="0.25">
      <c r="B136" s="52"/>
    </row>
    <row r="137" spans="2:2" ht="42.75" customHeight="1" x14ac:dyDescent="0.25">
      <c r="B137" s="52"/>
    </row>
    <row r="138" spans="2:2" ht="42.75" customHeight="1" x14ac:dyDescent="0.25">
      <c r="B138" s="52"/>
    </row>
    <row r="139" spans="2:2" ht="42.75" customHeight="1" x14ac:dyDescent="0.25">
      <c r="B139" s="52"/>
    </row>
    <row r="140" spans="2:2" ht="42.75" customHeight="1" x14ac:dyDescent="0.25">
      <c r="B140" s="52"/>
    </row>
    <row r="141" spans="2:2" ht="42.75" customHeight="1" x14ac:dyDescent="0.25">
      <c r="B141" s="52"/>
    </row>
    <row r="142" spans="2:2" ht="42.75" customHeight="1" x14ac:dyDescent="0.25">
      <c r="B142" s="52"/>
    </row>
    <row r="143" spans="2:2" ht="42.75" customHeight="1" x14ac:dyDescent="0.25">
      <c r="B143" s="52"/>
    </row>
    <row r="144" spans="2:2" ht="42.75" customHeight="1" x14ac:dyDescent="0.25">
      <c r="B144" s="52"/>
    </row>
    <row r="145" spans="2:2" ht="42.75" customHeight="1" x14ac:dyDescent="0.25">
      <c r="B145" s="52"/>
    </row>
    <row r="146" spans="2:2" ht="42.75" customHeight="1" x14ac:dyDescent="0.25">
      <c r="B146" s="52"/>
    </row>
    <row r="147" spans="2:2" ht="42.75" customHeight="1" x14ac:dyDescent="0.25">
      <c r="B147" s="52"/>
    </row>
    <row r="148" spans="2:2" ht="42.75" customHeight="1" x14ac:dyDescent="0.25">
      <c r="B148" s="52"/>
    </row>
    <row r="149" spans="2:2" ht="42.75" customHeight="1" x14ac:dyDescent="0.25">
      <c r="B149" s="52"/>
    </row>
    <row r="150" spans="2:2" ht="42.75" customHeight="1" x14ac:dyDescent="0.25">
      <c r="B150" s="52"/>
    </row>
    <row r="151" spans="2:2" ht="42.75" customHeight="1" x14ac:dyDescent="0.25">
      <c r="B151" s="52"/>
    </row>
    <row r="152" spans="2:2" ht="42.75" customHeight="1" x14ac:dyDescent="0.25">
      <c r="B152" s="52"/>
    </row>
    <row r="153" spans="2:2" ht="42.75" customHeight="1" x14ac:dyDescent="0.25">
      <c r="B153" s="52"/>
    </row>
    <row r="154" spans="2:2" ht="42.75" customHeight="1" x14ac:dyDescent="0.25">
      <c r="B154" s="52"/>
    </row>
    <row r="155" spans="2:2" ht="42.75" customHeight="1" x14ac:dyDescent="0.25">
      <c r="B155" s="52"/>
    </row>
    <row r="156" spans="2:2" ht="42.75" customHeight="1" x14ac:dyDescent="0.25">
      <c r="B156" s="52"/>
    </row>
    <row r="157" spans="2:2" ht="42.75" customHeight="1" x14ac:dyDescent="0.25">
      <c r="B157" s="52"/>
    </row>
    <row r="158" spans="2:2" ht="42.75" customHeight="1" x14ac:dyDescent="0.25">
      <c r="B158" s="52"/>
    </row>
    <row r="159" spans="2:2" ht="42.75" customHeight="1" x14ac:dyDescent="0.25">
      <c r="B159" s="52"/>
    </row>
    <row r="160" spans="2:2" ht="42.75" customHeight="1" x14ac:dyDescent="0.25">
      <c r="B160" s="52"/>
    </row>
    <row r="161" spans="2:2" ht="42.75" customHeight="1" x14ac:dyDescent="0.25">
      <c r="B161" s="52"/>
    </row>
    <row r="162" spans="2:2" ht="42.75" customHeight="1" x14ac:dyDescent="0.25">
      <c r="B162" s="52"/>
    </row>
    <row r="163" spans="2:2" ht="42.75" customHeight="1" x14ac:dyDescent="0.25">
      <c r="B163" s="52"/>
    </row>
    <row r="164" spans="2:2" ht="42.75" customHeight="1" x14ac:dyDescent="0.25">
      <c r="B164" s="52"/>
    </row>
    <row r="165" spans="2:2" ht="42.75" customHeight="1" x14ac:dyDescent="0.25">
      <c r="B165" s="52"/>
    </row>
    <row r="166" spans="2:2" ht="42.75" customHeight="1" x14ac:dyDescent="0.25">
      <c r="B166" s="52"/>
    </row>
    <row r="167" spans="2:2" ht="42.75" customHeight="1" x14ac:dyDescent="0.25">
      <c r="B167" s="52"/>
    </row>
    <row r="168" spans="2:2" ht="42.75" customHeight="1" x14ac:dyDescent="0.25">
      <c r="B168" s="52"/>
    </row>
    <row r="169" spans="2:2" ht="42.75" customHeight="1" x14ac:dyDescent="0.25">
      <c r="B169" s="52"/>
    </row>
    <row r="170" spans="2:2" ht="42.75" customHeight="1" x14ac:dyDescent="0.25">
      <c r="B170" s="52"/>
    </row>
    <row r="171" spans="2:2" ht="42.75" customHeight="1" x14ac:dyDescent="0.25">
      <c r="B171" s="52"/>
    </row>
    <row r="172" spans="2:2" ht="42.75" customHeight="1" x14ac:dyDescent="0.25">
      <c r="B172" s="52"/>
    </row>
    <row r="173" spans="2:2" ht="42.75" customHeight="1" x14ac:dyDescent="0.25">
      <c r="B173" s="52"/>
    </row>
    <row r="174" spans="2:2" ht="42.75" customHeight="1" x14ac:dyDescent="0.25">
      <c r="B174" s="52"/>
    </row>
    <row r="175" spans="2:2" ht="42.75" customHeight="1" x14ac:dyDescent="0.25">
      <c r="B175" s="52"/>
    </row>
    <row r="176" spans="2:2" ht="42.75" customHeight="1" x14ac:dyDescent="0.25">
      <c r="B176" s="52"/>
    </row>
    <row r="177" spans="2:2" ht="42.75" customHeight="1" x14ac:dyDescent="0.25">
      <c r="B177" s="52"/>
    </row>
    <row r="178" spans="2:2" ht="42.75" customHeight="1" x14ac:dyDescent="0.25">
      <c r="B178" s="52"/>
    </row>
    <row r="179" spans="2:2" ht="42.75" customHeight="1" x14ac:dyDescent="0.25">
      <c r="B179" s="52"/>
    </row>
    <row r="180" spans="2:2" ht="42.75" customHeight="1" x14ac:dyDescent="0.25">
      <c r="B180" s="52"/>
    </row>
    <row r="181" spans="2:2" ht="42.75" customHeight="1" x14ac:dyDescent="0.25">
      <c r="B181" s="52"/>
    </row>
    <row r="182" spans="2:2" ht="42.75" customHeight="1" x14ac:dyDescent="0.25">
      <c r="B182" s="52"/>
    </row>
    <row r="183" spans="2:2" ht="42.75" customHeight="1" x14ac:dyDescent="0.25">
      <c r="B183" s="52"/>
    </row>
    <row r="184" spans="2:2" ht="42.75" customHeight="1" x14ac:dyDescent="0.25">
      <c r="B184" s="52"/>
    </row>
    <row r="185" spans="2:2" ht="42.75" customHeight="1" x14ac:dyDescent="0.25">
      <c r="B185" s="52"/>
    </row>
    <row r="186" spans="2:2" ht="42.75" customHeight="1" x14ac:dyDescent="0.25">
      <c r="B186" s="52"/>
    </row>
    <row r="187" spans="2:2" ht="42.75" customHeight="1" x14ac:dyDescent="0.25">
      <c r="B187" s="52"/>
    </row>
    <row r="188" spans="2:2" ht="42.75" customHeight="1" x14ac:dyDescent="0.25">
      <c r="B188" s="52"/>
    </row>
    <row r="189" spans="2:2" ht="42.75" customHeight="1" x14ac:dyDescent="0.25">
      <c r="B189" s="52"/>
    </row>
    <row r="190" spans="2:2" ht="42.75" customHeight="1" x14ac:dyDescent="0.25">
      <c r="B190" s="52"/>
    </row>
    <row r="191" spans="2:2" ht="42.75" customHeight="1" x14ac:dyDescent="0.25">
      <c r="B191" s="52"/>
    </row>
    <row r="192" spans="2:2" ht="42.75" customHeight="1" x14ac:dyDescent="0.25">
      <c r="B192" s="52"/>
    </row>
    <row r="193" spans="2:2" ht="42.75" customHeight="1" x14ac:dyDescent="0.25">
      <c r="B193" s="52"/>
    </row>
    <row r="194" spans="2:2" ht="42.75" customHeight="1" x14ac:dyDescent="0.25">
      <c r="B194" s="52"/>
    </row>
    <row r="195" spans="2:2" ht="42.75" customHeight="1" x14ac:dyDescent="0.25">
      <c r="B195" s="52"/>
    </row>
    <row r="196" spans="2:2" ht="42.75" customHeight="1" x14ac:dyDescent="0.25">
      <c r="B196" s="52"/>
    </row>
    <row r="197" spans="2:2" ht="42.75" customHeight="1" x14ac:dyDescent="0.25">
      <c r="B197" s="52"/>
    </row>
  </sheetData>
  <mergeCells count="3">
    <mergeCell ref="B1:C1"/>
    <mergeCell ref="B2:C2"/>
    <mergeCell ref="B14:C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3"/>
  <sheetViews>
    <sheetView workbookViewId="0">
      <selection activeCell="E18" sqref="E18"/>
    </sheetView>
  </sheetViews>
  <sheetFormatPr baseColWidth="10" defaultRowHeight="15" x14ac:dyDescent="0.25"/>
  <cols>
    <col min="1" max="1" width="11.42578125" style="52"/>
    <col min="2" max="2" width="51.140625" style="53" customWidth="1"/>
    <col min="3" max="3" width="20.140625" style="53" bestFit="1" customWidth="1"/>
    <col min="4" max="4" width="11.7109375" style="52" bestFit="1" customWidth="1"/>
    <col min="5" max="5" width="13.85546875" style="52" bestFit="1" customWidth="1"/>
    <col min="6" max="6" width="11.5703125" style="52" bestFit="1" customWidth="1"/>
    <col min="7" max="45" width="11.42578125" style="52"/>
    <col min="46" max="257" width="11.42578125" style="53"/>
    <col min="258" max="258" width="51.140625" style="53" customWidth="1"/>
    <col min="259" max="259" width="20.140625" style="53" bestFit="1" customWidth="1"/>
    <col min="260" max="260" width="11.7109375" style="53" bestFit="1" customWidth="1"/>
    <col min="261" max="261" width="13.85546875" style="53" bestFit="1" customWidth="1"/>
    <col min="262" max="262" width="11.5703125" style="53" bestFit="1" customWidth="1"/>
    <col min="263" max="513" width="11.42578125" style="53"/>
    <col min="514" max="514" width="51.140625" style="53" customWidth="1"/>
    <col min="515" max="515" width="20.140625" style="53" bestFit="1" customWidth="1"/>
    <col min="516" max="516" width="11.7109375" style="53" bestFit="1" customWidth="1"/>
    <col min="517" max="517" width="13.85546875" style="53" bestFit="1" customWidth="1"/>
    <col min="518" max="518" width="11.5703125" style="53" bestFit="1" customWidth="1"/>
    <col min="519" max="769" width="11.42578125" style="53"/>
    <col min="770" max="770" width="51.140625" style="53" customWidth="1"/>
    <col min="771" max="771" width="20.140625" style="53" bestFit="1" customWidth="1"/>
    <col min="772" max="772" width="11.7109375" style="53" bestFit="1" customWidth="1"/>
    <col min="773" max="773" width="13.85546875" style="53" bestFit="1" customWidth="1"/>
    <col min="774" max="774" width="11.5703125" style="53" bestFit="1" customWidth="1"/>
    <col min="775" max="1025" width="11.42578125" style="53"/>
    <col min="1026" max="1026" width="51.140625" style="53" customWidth="1"/>
    <col min="1027" max="1027" width="20.140625" style="53" bestFit="1" customWidth="1"/>
    <col min="1028" max="1028" width="11.7109375" style="53" bestFit="1" customWidth="1"/>
    <col min="1029" max="1029" width="13.85546875" style="53" bestFit="1" customWidth="1"/>
    <col min="1030" max="1030" width="11.5703125" style="53" bestFit="1" customWidth="1"/>
    <col min="1031" max="1281" width="11.42578125" style="53"/>
    <col min="1282" max="1282" width="51.140625" style="53" customWidth="1"/>
    <col min="1283" max="1283" width="20.140625" style="53" bestFit="1" customWidth="1"/>
    <col min="1284" max="1284" width="11.7109375" style="53" bestFit="1" customWidth="1"/>
    <col min="1285" max="1285" width="13.85546875" style="53" bestFit="1" customWidth="1"/>
    <col min="1286" max="1286" width="11.5703125" style="53" bestFit="1" customWidth="1"/>
    <col min="1287" max="1537" width="11.42578125" style="53"/>
    <col min="1538" max="1538" width="51.140625" style="53" customWidth="1"/>
    <col min="1539" max="1539" width="20.140625" style="53" bestFit="1" customWidth="1"/>
    <col min="1540" max="1540" width="11.7109375" style="53" bestFit="1" customWidth="1"/>
    <col min="1541" max="1541" width="13.85546875" style="53" bestFit="1" customWidth="1"/>
    <col min="1542" max="1542" width="11.5703125" style="53" bestFit="1" customWidth="1"/>
    <col min="1543" max="1793" width="11.42578125" style="53"/>
    <col min="1794" max="1794" width="51.140625" style="53" customWidth="1"/>
    <col min="1795" max="1795" width="20.140625" style="53" bestFit="1" customWidth="1"/>
    <col min="1796" max="1796" width="11.7109375" style="53" bestFit="1" customWidth="1"/>
    <col min="1797" max="1797" width="13.85546875" style="53" bestFit="1" customWidth="1"/>
    <col min="1798" max="1798" width="11.5703125" style="53" bestFit="1" customWidth="1"/>
    <col min="1799" max="2049" width="11.42578125" style="53"/>
    <col min="2050" max="2050" width="51.140625" style="53" customWidth="1"/>
    <col min="2051" max="2051" width="20.140625" style="53" bestFit="1" customWidth="1"/>
    <col min="2052" max="2052" width="11.7109375" style="53" bestFit="1" customWidth="1"/>
    <col min="2053" max="2053" width="13.85546875" style="53" bestFit="1" customWidth="1"/>
    <col min="2054" max="2054" width="11.5703125" style="53" bestFit="1" customWidth="1"/>
    <col min="2055" max="2305" width="11.42578125" style="53"/>
    <col min="2306" max="2306" width="51.140625" style="53" customWidth="1"/>
    <col min="2307" max="2307" width="20.140625" style="53" bestFit="1" customWidth="1"/>
    <col min="2308" max="2308" width="11.7109375" style="53" bestFit="1" customWidth="1"/>
    <col min="2309" max="2309" width="13.85546875" style="53" bestFit="1" customWidth="1"/>
    <col min="2310" max="2310" width="11.5703125" style="53" bestFit="1" customWidth="1"/>
    <col min="2311" max="2561" width="11.42578125" style="53"/>
    <col min="2562" max="2562" width="51.140625" style="53" customWidth="1"/>
    <col min="2563" max="2563" width="20.140625" style="53" bestFit="1" customWidth="1"/>
    <col min="2564" max="2564" width="11.7109375" style="53" bestFit="1" customWidth="1"/>
    <col min="2565" max="2565" width="13.85546875" style="53" bestFit="1" customWidth="1"/>
    <col min="2566" max="2566" width="11.5703125" style="53" bestFit="1" customWidth="1"/>
    <col min="2567" max="2817" width="11.42578125" style="53"/>
    <col min="2818" max="2818" width="51.140625" style="53" customWidth="1"/>
    <col min="2819" max="2819" width="20.140625" style="53" bestFit="1" customWidth="1"/>
    <col min="2820" max="2820" width="11.7109375" style="53" bestFit="1" customWidth="1"/>
    <col min="2821" max="2821" width="13.85546875" style="53" bestFit="1" customWidth="1"/>
    <col min="2822" max="2822" width="11.5703125" style="53" bestFit="1" customWidth="1"/>
    <col min="2823" max="3073" width="11.42578125" style="53"/>
    <col min="3074" max="3074" width="51.140625" style="53" customWidth="1"/>
    <col min="3075" max="3075" width="20.140625" style="53" bestFit="1" customWidth="1"/>
    <col min="3076" max="3076" width="11.7109375" style="53" bestFit="1" customWidth="1"/>
    <col min="3077" max="3077" width="13.85546875" style="53" bestFit="1" customWidth="1"/>
    <col min="3078" max="3078" width="11.5703125" style="53" bestFit="1" customWidth="1"/>
    <col min="3079" max="3329" width="11.42578125" style="53"/>
    <col min="3330" max="3330" width="51.140625" style="53" customWidth="1"/>
    <col min="3331" max="3331" width="20.140625" style="53" bestFit="1" customWidth="1"/>
    <col min="3332" max="3332" width="11.7109375" style="53" bestFit="1" customWidth="1"/>
    <col min="3333" max="3333" width="13.85546875" style="53" bestFit="1" customWidth="1"/>
    <col min="3334" max="3334" width="11.5703125" style="53" bestFit="1" customWidth="1"/>
    <col min="3335" max="3585" width="11.42578125" style="53"/>
    <col min="3586" max="3586" width="51.140625" style="53" customWidth="1"/>
    <col min="3587" max="3587" width="20.140625" style="53" bestFit="1" customWidth="1"/>
    <col min="3588" max="3588" width="11.7109375" style="53" bestFit="1" customWidth="1"/>
    <col min="3589" max="3589" width="13.85546875" style="53" bestFit="1" customWidth="1"/>
    <col min="3590" max="3590" width="11.5703125" style="53" bestFit="1" customWidth="1"/>
    <col min="3591" max="3841" width="11.42578125" style="53"/>
    <col min="3842" max="3842" width="51.140625" style="53" customWidth="1"/>
    <col min="3843" max="3843" width="20.140625" style="53" bestFit="1" customWidth="1"/>
    <col min="3844" max="3844" width="11.7109375" style="53" bestFit="1" customWidth="1"/>
    <col min="3845" max="3845" width="13.85546875" style="53" bestFit="1" customWidth="1"/>
    <col min="3846" max="3846" width="11.5703125" style="53" bestFit="1" customWidth="1"/>
    <col min="3847" max="4097" width="11.42578125" style="53"/>
    <col min="4098" max="4098" width="51.140625" style="53" customWidth="1"/>
    <col min="4099" max="4099" width="20.140625" style="53" bestFit="1" customWidth="1"/>
    <col min="4100" max="4100" width="11.7109375" style="53" bestFit="1" customWidth="1"/>
    <col min="4101" max="4101" width="13.85546875" style="53" bestFit="1" customWidth="1"/>
    <col min="4102" max="4102" width="11.5703125" style="53" bestFit="1" customWidth="1"/>
    <col min="4103" max="4353" width="11.42578125" style="53"/>
    <col min="4354" max="4354" width="51.140625" style="53" customWidth="1"/>
    <col min="4355" max="4355" width="20.140625" style="53" bestFit="1" customWidth="1"/>
    <col min="4356" max="4356" width="11.7109375" style="53" bestFit="1" customWidth="1"/>
    <col min="4357" max="4357" width="13.85546875" style="53" bestFit="1" customWidth="1"/>
    <col min="4358" max="4358" width="11.5703125" style="53" bestFit="1" customWidth="1"/>
    <col min="4359" max="4609" width="11.42578125" style="53"/>
    <col min="4610" max="4610" width="51.140625" style="53" customWidth="1"/>
    <col min="4611" max="4611" width="20.140625" style="53" bestFit="1" customWidth="1"/>
    <col min="4612" max="4612" width="11.7109375" style="53" bestFit="1" customWidth="1"/>
    <col min="4613" max="4613" width="13.85546875" style="53" bestFit="1" customWidth="1"/>
    <col min="4614" max="4614" width="11.5703125" style="53" bestFit="1" customWidth="1"/>
    <col min="4615" max="4865" width="11.42578125" style="53"/>
    <col min="4866" max="4866" width="51.140625" style="53" customWidth="1"/>
    <col min="4867" max="4867" width="20.140625" style="53" bestFit="1" customWidth="1"/>
    <col min="4868" max="4868" width="11.7109375" style="53" bestFit="1" customWidth="1"/>
    <col min="4869" max="4869" width="13.85546875" style="53" bestFit="1" customWidth="1"/>
    <col min="4870" max="4870" width="11.5703125" style="53" bestFit="1" customWidth="1"/>
    <col min="4871" max="5121" width="11.42578125" style="53"/>
    <col min="5122" max="5122" width="51.140625" style="53" customWidth="1"/>
    <col min="5123" max="5123" width="20.140625" style="53" bestFit="1" customWidth="1"/>
    <col min="5124" max="5124" width="11.7109375" style="53" bestFit="1" customWidth="1"/>
    <col min="5125" max="5125" width="13.85546875" style="53" bestFit="1" customWidth="1"/>
    <col min="5126" max="5126" width="11.5703125" style="53" bestFit="1" customWidth="1"/>
    <col min="5127" max="5377" width="11.42578125" style="53"/>
    <col min="5378" max="5378" width="51.140625" style="53" customWidth="1"/>
    <col min="5379" max="5379" width="20.140625" style="53" bestFit="1" customWidth="1"/>
    <col min="5380" max="5380" width="11.7109375" style="53" bestFit="1" customWidth="1"/>
    <col min="5381" max="5381" width="13.85546875" style="53" bestFit="1" customWidth="1"/>
    <col min="5382" max="5382" width="11.5703125" style="53" bestFit="1" customWidth="1"/>
    <col min="5383" max="5633" width="11.42578125" style="53"/>
    <col min="5634" max="5634" width="51.140625" style="53" customWidth="1"/>
    <col min="5635" max="5635" width="20.140625" style="53" bestFit="1" customWidth="1"/>
    <col min="5636" max="5636" width="11.7109375" style="53" bestFit="1" customWidth="1"/>
    <col min="5637" max="5637" width="13.85546875" style="53" bestFit="1" customWidth="1"/>
    <col min="5638" max="5638" width="11.5703125" style="53" bestFit="1" customWidth="1"/>
    <col min="5639" max="5889" width="11.42578125" style="53"/>
    <col min="5890" max="5890" width="51.140625" style="53" customWidth="1"/>
    <col min="5891" max="5891" width="20.140625" style="53" bestFit="1" customWidth="1"/>
    <col min="5892" max="5892" width="11.7109375" style="53" bestFit="1" customWidth="1"/>
    <col min="5893" max="5893" width="13.85546875" style="53" bestFit="1" customWidth="1"/>
    <col min="5894" max="5894" width="11.5703125" style="53" bestFit="1" customWidth="1"/>
    <col min="5895" max="6145" width="11.42578125" style="53"/>
    <col min="6146" max="6146" width="51.140625" style="53" customWidth="1"/>
    <col min="6147" max="6147" width="20.140625" style="53" bestFit="1" customWidth="1"/>
    <col min="6148" max="6148" width="11.7109375" style="53" bestFit="1" customWidth="1"/>
    <col min="6149" max="6149" width="13.85546875" style="53" bestFit="1" customWidth="1"/>
    <col min="6150" max="6150" width="11.5703125" style="53" bestFit="1" customWidth="1"/>
    <col min="6151" max="6401" width="11.42578125" style="53"/>
    <col min="6402" max="6402" width="51.140625" style="53" customWidth="1"/>
    <col min="6403" max="6403" width="20.140625" style="53" bestFit="1" customWidth="1"/>
    <col min="6404" max="6404" width="11.7109375" style="53" bestFit="1" customWidth="1"/>
    <col min="6405" max="6405" width="13.85546875" style="53" bestFit="1" customWidth="1"/>
    <col min="6406" max="6406" width="11.5703125" style="53" bestFit="1" customWidth="1"/>
    <col min="6407" max="6657" width="11.42578125" style="53"/>
    <col min="6658" max="6658" width="51.140625" style="53" customWidth="1"/>
    <col min="6659" max="6659" width="20.140625" style="53" bestFit="1" customWidth="1"/>
    <col min="6660" max="6660" width="11.7109375" style="53" bestFit="1" customWidth="1"/>
    <col min="6661" max="6661" width="13.85546875" style="53" bestFit="1" customWidth="1"/>
    <col min="6662" max="6662" width="11.5703125" style="53" bestFit="1" customWidth="1"/>
    <col min="6663" max="6913" width="11.42578125" style="53"/>
    <col min="6914" max="6914" width="51.140625" style="53" customWidth="1"/>
    <col min="6915" max="6915" width="20.140625" style="53" bestFit="1" customWidth="1"/>
    <col min="6916" max="6916" width="11.7109375" style="53" bestFit="1" customWidth="1"/>
    <col min="6917" max="6917" width="13.85546875" style="53" bestFit="1" customWidth="1"/>
    <col min="6918" max="6918" width="11.5703125" style="53" bestFit="1" customWidth="1"/>
    <col min="6919" max="7169" width="11.42578125" style="53"/>
    <col min="7170" max="7170" width="51.140625" style="53" customWidth="1"/>
    <col min="7171" max="7171" width="20.140625" style="53" bestFit="1" customWidth="1"/>
    <col min="7172" max="7172" width="11.7109375" style="53" bestFit="1" customWidth="1"/>
    <col min="7173" max="7173" width="13.85546875" style="53" bestFit="1" customWidth="1"/>
    <col min="7174" max="7174" width="11.5703125" style="53" bestFit="1" customWidth="1"/>
    <col min="7175" max="7425" width="11.42578125" style="53"/>
    <col min="7426" max="7426" width="51.140625" style="53" customWidth="1"/>
    <col min="7427" max="7427" width="20.140625" style="53" bestFit="1" customWidth="1"/>
    <col min="7428" max="7428" width="11.7109375" style="53" bestFit="1" customWidth="1"/>
    <col min="7429" max="7429" width="13.85546875" style="53" bestFit="1" customWidth="1"/>
    <col min="7430" max="7430" width="11.5703125" style="53" bestFit="1" customWidth="1"/>
    <col min="7431" max="7681" width="11.42578125" style="53"/>
    <col min="7682" max="7682" width="51.140625" style="53" customWidth="1"/>
    <col min="7683" max="7683" width="20.140625" style="53" bestFit="1" customWidth="1"/>
    <col min="7684" max="7684" width="11.7109375" style="53" bestFit="1" customWidth="1"/>
    <col min="7685" max="7685" width="13.85546875" style="53" bestFit="1" customWidth="1"/>
    <col min="7686" max="7686" width="11.5703125" style="53" bestFit="1" customWidth="1"/>
    <col min="7687" max="7937" width="11.42578125" style="53"/>
    <col min="7938" max="7938" width="51.140625" style="53" customWidth="1"/>
    <col min="7939" max="7939" width="20.140625" style="53" bestFit="1" customWidth="1"/>
    <col min="7940" max="7940" width="11.7109375" style="53" bestFit="1" customWidth="1"/>
    <col min="7941" max="7941" width="13.85546875" style="53" bestFit="1" customWidth="1"/>
    <col min="7942" max="7942" width="11.5703125" style="53" bestFit="1" customWidth="1"/>
    <col min="7943" max="8193" width="11.42578125" style="53"/>
    <col min="8194" max="8194" width="51.140625" style="53" customWidth="1"/>
    <col min="8195" max="8195" width="20.140625" style="53" bestFit="1" customWidth="1"/>
    <col min="8196" max="8196" width="11.7109375" style="53" bestFit="1" customWidth="1"/>
    <col min="8197" max="8197" width="13.85546875" style="53" bestFit="1" customWidth="1"/>
    <col min="8198" max="8198" width="11.5703125" style="53" bestFit="1" customWidth="1"/>
    <col min="8199" max="8449" width="11.42578125" style="53"/>
    <col min="8450" max="8450" width="51.140625" style="53" customWidth="1"/>
    <col min="8451" max="8451" width="20.140625" style="53" bestFit="1" customWidth="1"/>
    <col min="8452" max="8452" width="11.7109375" style="53" bestFit="1" customWidth="1"/>
    <col min="8453" max="8453" width="13.85546875" style="53" bestFit="1" customWidth="1"/>
    <col min="8454" max="8454" width="11.5703125" style="53" bestFit="1" customWidth="1"/>
    <col min="8455" max="8705" width="11.42578125" style="53"/>
    <col min="8706" max="8706" width="51.140625" style="53" customWidth="1"/>
    <col min="8707" max="8707" width="20.140625" style="53" bestFit="1" customWidth="1"/>
    <col min="8708" max="8708" width="11.7109375" style="53" bestFit="1" customWidth="1"/>
    <col min="8709" max="8709" width="13.85546875" style="53" bestFit="1" customWidth="1"/>
    <col min="8710" max="8710" width="11.5703125" style="53" bestFit="1" customWidth="1"/>
    <col min="8711" max="8961" width="11.42578125" style="53"/>
    <col min="8962" max="8962" width="51.140625" style="53" customWidth="1"/>
    <col min="8963" max="8963" width="20.140625" style="53" bestFit="1" customWidth="1"/>
    <col min="8964" max="8964" width="11.7109375" style="53" bestFit="1" customWidth="1"/>
    <col min="8965" max="8965" width="13.85546875" style="53" bestFit="1" customWidth="1"/>
    <col min="8966" max="8966" width="11.5703125" style="53" bestFit="1" customWidth="1"/>
    <col min="8967" max="9217" width="11.42578125" style="53"/>
    <col min="9218" max="9218" width="51.140625" style="53" customWidth="1"/>
    <col min="9219" max="9219" width="20.140625" style="53" bestFit="1" customWidth="1"/>
    <col min="9220" max="9220" width="11.7109375" style="53" bestFit="1" customWidth="1"/>
    <col min="9221" max="9221" width="13.85546875" style="53" bestFit="1" customWidth="1"/>
    <col min="9222" max="9222" width="11.5703125" style="53" bestFit="1" customWidth="1"/>
    <col min="9223" max="9473" width="11.42578125" style="53"/>
    <col min="9474" max="9474" width="51.140625" style="53" customWidth="1"/>
    <col min="9475" max="9475" width="20.140625" style="53" bestFit="1" customWidth="1"/>
    <col min="9476" max="9476" width="11.7109375" style="53" bestFit="1" customWidth="1"/>
    <col min="9477" max="9477" width="13.85546875" style="53" bestFit="1" customWidth="1"/>
    <col min="9478" max="9478" width="11.5703125" style="53" bestFit="1" customWidth="1"/>
    <col min="9479" max="9729" width="11.42578125" style="53"/>
    <col min="9730" max="9730" width="51.140625" style="53" customWidth="1"/>
    <col min="9731" max="9731" width="20.140625" style="53" bestFit="1" customWidth="1"/>
    <col min="9732" max="9732" width="11.7109375" style="53" bestFit="1" customWidth="1"/>
    <col min="9733" max="9733" width="13.85546875" style="53" bestFit="1" customWidth="1"/>
    <col min="9734" max="9734" width="11.5703125" style="53" bestFit="1" customWidth="1"/>
    <col min="9735" max="9985" width="11.42578125" style="53"/>
    <col min="9986" max="9986" width="51.140625" style="53" customWidth="1"/>
    <col min="9987" max="9987" width="20.140625" style="53" bestFit="1" customWidth="1"/>
    <col min="9988" max="9988" width="11.7109375" style="53" bestFit="1" customWidth="1"/>
    <col min="9989" max="9989" width="13.85546875" style="53" bestFit="1" customWidth="1"/>
    <col min="9990" max="9990" width="11.5703125" style="53" bestFit="1" customWidth="1"/>
    <col min="9991" max="10241" width="11.42578125" style="53"/>
    <col min="10242" max="10242" width="51.140625" style="53" customWidth="1"/>
    <col min="10243" max="10243" width="20.140625" style="53" bestFit="1" customWidth="1"/>
    <col min="10244" max="10244" width="11.7109375" style="53" bestFit="1" customWidth="1"/>
    <col min="10245" max="10245" width="13.85546875" style="53" bestFit="1" customWidth="1"/>
    <col min="10246" max="10246" width="11.5703125" style="53" bestFit="1" customWidth="1"/>
    <col min="10247" max="10497" width="11.42578125" style="53"/>
    <col min="10498" max="10498" width="51.140625" style="53" customWidth="1"/>
    <col min="10499" max="10499" width="20.140625" style="53" bestFit="1" customWidth="1"/>
    <col min="10500" max="10500" width="11.7109375" style="53" bestFit="1" customWidth="1"/>
    <col min="10501" max="10501" width="13.85546875" style="53" bestFit="1" customWidth="1"/>
    <col min="10502" max="10502" width="11.5703125" style="53" bestFit="1" customWidth="1"/>
    <col min="10503" max="10753" width="11.42578125" style="53"/>
    <col min="10754" max="10754" width="51.140625" style="53" customWidth="1"/>
    <col min="10755" max="10755" width="20.140625" style="53" bestFit="1" customWidth="1"/>
    <col min="10756" max="10756" width="11.7109375" style="53" bestFit="1" customWidth="1"/>
    <col min="10757" max="10757" width="13.85546875" style="53" bestFit="1" customWidth="1"/>
    <col min="10758" max="10758" width="11.5703125" style="53" bestFit="1" customWidth="1"/>
    <col min="10759" max="11009" width="11.42578125" style="53"/>
    <col min="11010" max="11010" width="51.140625" style="53" customWidth="1"/>
    <col min="11011" max="11011" width="20.140625" style="53" bestFit="1" customWidth="1"/>
    <col min="11012" max="11012" width="11.7109375" style="53" bestFit="1" customWidth="1"/>
    <col min="11013" max="11013" width="13.85546875" style="53" bestFit="1" customWidth="1"/>
    <col min="11014" max="11014" width="11.5703125" style="53" bestFit="1" customWidth="1"/>
    <col min="11015" max="11265" width="11.42578125" style="53"/>
    <col min="11266" max="11266" width="51.140625" style="53" customWidth="1"/>
    <col min="11267" max="11267" width="20.140625" style="53" bestFit="1" customWidth="1"/>
    <col min="11268" max="11268" width="11.7109375" style="53" bestFit="1" customWidth="1"/>
    <col min="11269" max="11269" width="13.85546875" style="53" bestFit="1" customWidth="1"/>
    <col min="11270" max="11270" width="11.5703125" style="53" bestFit="1" customWidth="1"/>
    <col min="11271" max="11521" width="11.42578125" style="53"/>
    <col min="11522" max="11522" width="51.140625" style="53" customWidth="1"/>
    <col min="11523" max="11523" width="20.140625" style="53" bestFit="1" customWidth="1"/>
    <col min="11524" max="11524" width="11.7109375" style="53" bestFit="1" customWidth="1"/>
    <col min="11525" max="11525" width="13.85546875" style="53" bestFit="1" customWidth="1"/>
    <col min="11526" max="11526" width="11.5703125" style="53" bestFit="1" customWidth="1"/>
    <col min="11527" max="11777" width="11.42578125" style="53"/>
    <col min="11778" max="11778" width="51.140625" style="53" customWidth="1"/>
    <col min="11779" max="11779" width="20.140625" style="53" bestFit="1" customWidth="1"/>
    <col min="11780" max="11780" width="11.7109375" style="53" bestFit="1" customWidth="1"/>
    <col min="11781" max="11781" width="13.85546875" style="53" bestFit="1" customWidth="1"/>
    <col min="11782" max="11782" width="11.5703125" style="53" bestFit="1" customWidth="1"/>
    <col min="11783" max="12033" width="11.42578125" style="53"/>
    <col min="12034" max="12034" width="51.140625" style="53" customWidth="1"/>
    <col min="12035" max="12035" width="20.140625" style="53" bestFit="1" customWidth="1"/>
    <col min="12036" max="12036" width="11.7109375" style="53" bestFit="1" customWidth="1"/>
    <col min="12037" max="12037" width="13.85546875" style="53" bestFit="1" customWidth="1"/>
    <col min="12038" max="12038" width="11.5703125" style="53" bestFit="1" customWidth="1"/>
    <col min="12039" max="12289" width="11.42578125" style="53"/>
    <col min="12290" max="12290" width="51.140625" style="53" customWidth="1"/>
    <col min="12291" max="12291" width="20.140625" style="53" bestFit="1" customWidth="1"/>
    <col min="12292" max="12292" width="11.7109375" style="53" bestFit="1" customWidth="1"/>
    <col min="12293" max="12293" width="13.85546875" style="53" bestFit="1" customWidth="1"/>
    <col min="12294" max="12294" width="11.5703125" style="53" bestFit="1" customWidth="1"/>
    <col min="12295" max="12545" width="11.42578125" style="53"/>
    <col min="12546" max="12546" width="51.140625" style="53" customWidth="1"/>
    <col min="12547" max="12547" width="20.140625" style="53" bestFit="1" customWidth="1"/>
    <col min="12548" max="12548" width="11.7109375" style="53" bestFit="1" customWidth="1"/>
    <col min="12549" max="12549" width="13.85546875" style="53" bestFit="1" customWidth="1"/>
    <col min="12550" max="12550" width="11.5703125" style="53" bestFit="1" customWidth="1"/>
    <col min="12551" max="12801" width="11.42578125" style="53"/>
    <col min="12802" max="12802" width="51.140625" style="53" customWidth="1"/>
    <col min="12803" max="12803" width="20.140625" style="53" bestFit="1" customWidth="1"/>
    <col min="12804" max="12804" width="11.7109375" style="53" bestFit="1" customWidth="1"/>
    <col min="12805" max="12805" width="13.85546875" style="53" bestFit="1" customWidth="1"/>
    <col min="12806" max="12806" width="11.5703125" style="53" bestFit="1" customWidth="1"/>
    <col min="12807" max="13057" width="11.42578125" style="53"/>
    <col min="13058" max="13058" width="51.140625" style="53" customWidth="1"/>
    <col min="13059" max="13059" width="20.140625" style="53" bestFit="1" customWidth="1"/>
    <col min="13060" max="13060" width="11.7109375" style="53" bestFit="1" customWidth="1"/>
    <col min="13061" max="13061" width="13.85546875" style="53" bestFit="1" customWidth="1"/>
    <col min="13062" max="13062" width="11.5703125" style="53" bestFit="1" customWidth="1"/>
    <col min="13063" max="13313" width="11.42578125" style="53"/>
    <col min="13314" max="13314" width="51.140625" style="53" customWidth="1"/>
    <col min="13315" max="13315" width="20.140625" style="53" bestFit="1" customWidth="1"/>
    <col min="13316" max="13316" width="11.7109375" style="53" bestFit="1" customWidth="1"/>
    <col min="13317" max="13317" width="13.85546875" style="53" bestFit="1" customWidth="1"/>
    <col min="13318" max="13318" width="11.5703125" style="53" bestFit="1" customWidth="1"/>
    <col min="13319" max="13569" width="11.42578125" style="53"/>
    <col min="13570" max="13570" width="51.140625" style="53" customWidth="1"/>
    <col min="13571" max="13571" width="20.140625" style="53" bestFit="1" customWidth="1"/>
    <col min="13572" max="13572" width="11.7109375" style="53" bestFit="1" customWidth="1"/>
    <col min="13573" max="13573" width="13.85546875" style="53" bestFit="1" customWidth="1"/>
    <col min="13574" max="13574" width="11.5703125" style="53" bestFit="1" customWidth="1"/>
    <col min="13575" max="13825" width="11.42578125" style="53"/>
    <col min="13826" max="13826" width="51.140625" style="53" customWidth="1"/>
    <col min="13827" max="13827" width="20.140625" style="53" bestFit="1" customWidth="1"/>
    <col min="13828" max="13828" width="11.7109375" style="53" bestFit="1" customWidth="1"/>
    <col min="13829" max="13829" width="13.85546875" style="53" bestFit="1" customWidth="1"/>
    <col min="13830" max="13830" width="11.5703125" style="53" bestFit="1" customWidth="1"/>
    <col min="13831" max="14081" width="11.42578125" style="53"/>
    <col min="14082" max="14082" width="51.140625" style="53" customWidth="1"/>
    <col min="14083" max="14083" width="20.140625" style="53" bestFit="1" customWidth="1"/>
    <col min="14084" max="14084" width="11.7109375" style="53" bestFit="1" customWidth="1"/>
    <col min="14085" max="14085" width="13.85546875" style="53" bestFit="1" customWidth="1"/>
    <col min="14086" max="14086" width="11.5703125" style="53" bestFit="1" customWidth="1"/>
    <col min="14087" max="14337" width="11.42578125" style="53"/>
    <col min="14338" max="14338" width="51.140625" style="53" customWidth="1"/>
    <col min="14339" max="14339" width="20.140625" style="53" bestFit="1" customWidth="1"/>
    <col min="14340" max="14340" width="11.7109375" style="53" bestFit="1" customWidth="1"/>
    <col min="14341" max="14341" width="13.85546875" style="53" bestFit="1" customWidth="1"/>
    <col min="14342" max="14342" width="11.5703125" style="53" bestFit="1" customWidth="1"/>
    <col min="14343" max="14593" width="11.42578125" style="53"/>
    <col min="14594" max="14594" width="51.140625" style="53" customWidth="1"/>
    <col min="14595" max="14595" width="20.140625" style="53" bestFit="1" customWidth="1"/>
    <col min="14596" max="14596" width="11.7109375" style="53" bestFit="1" customWidth="1"/>
    <col min="14597" max="14597" width="13.85546875" style="53" bestFit="1" customWidth="1"/>
    <col min="14598" max="14598" width="11.5703125" style="53" bestFit="1" customWidth="1"/>
    <col min="14599" max="14849" width="11.42578125" style="53"/>
    <col min="14850" max="14850" width="51.140625" style="53" customWidth="1"/>
    <col min="14851" max="14851" width="20.140625" style="53" bestFit="1" customWidth="1"/>
    <col min="14852" max="14852" width="11.7109375" style="53" bestFit="1" customWidth="1"/>
    <col min="14853" max="14853" width="13.85546875" style="53" bestFit="1" customWidth="1"/>
    <col min="14854" max="14854" width="11.5703125" style="53" bestFit="1" customWidth="1"/>
    <col min="14855" max="15105" width="11.42578125" style="53"/>
    <col min="15106" max="15106" width="51.140625" style="53" customWidth="1"/>
    <col min="15107" max="15107" width="20.140625" style="53" bestFit="1" customWidth="1"/>
    <col min="15108" max="15108" width="11.7109375" style="53" bestFit="1" customWidth="1"/>
    <col min="15109" max="15109" width="13.85546875" style="53" bestFit="1" customWidth="1"/>
    <col min="15110" max="15110" width="11.5703125" style="53" bestFit="1" customWidth="1"/>
    <col min="15111" max="15361" width="11.42578125" style="53"/>
    <col min="15362" max="15362" width="51.140625" style="53" customWidth="1"/>
    <col min="15363" max="15363" width="20.140625" style="53" bestFit="1" customWidth="1"/>
    <col min="15364" max="15364" width="11.7109375" style="53" bestFit="1" customWidth="1"/>
    <col min="15365" max="15365" width="13.85546875" style="53" bestFit="1" customWidth="1"/>
    <col min="15366" max="15366" width="11.5703125" style="53" bestFit="1" customWidth="1"/>
    <col min="15367" max="15617" width="11.42578125" style="53"/>
    <col min="15618" max="15618" width="51.140625" style="53" customWidth="1"/>
    <col min="15619" max="15619" width="20.140625" style="53" bestFit="1" customWidth="1"/>
    <col min="15620" max="15620" width="11.7109375" style="53" bestFit="1" customWidth="1"/>
    <col min="15621" max="15621" width="13.85546875" style="53" bestFit="1" customWidth="1"/>
    <col min="15622" max="15622" width="11.5703125" style="53" bestFit="1" customWidth="1"/>
    <col min="15623" max="15873" width="11.42578125" style="53"/>
    <col min="15874" max="15874" width="51.140625" style="53" customWidth="1"/>
    <col min="15875" max="15875" width="20.140625" style="53" bestFit="1" customWidth="1"/>
    <col min="15876" max="15876" width="11.7109375" style="53" bestFit="1" customWidth="1"/>
    <col min="15877" max="15877" width="13.85546875" style="53" bestFit="1" customWidth="1"/>
    <col min="15878" max="15878" width="11.5703125" style="53" bestFit="1" customWidth="1"/>
    <col min="15879" max="16129" width="11.42578125" style="53"/>
    <col min="16130" max="16130" width="51.140625" style="53" customWidth="1"/>
    <col min="16131" max="16131" width="20.140625" style="53" bestFit="1" customWidth="1"/>
    <col min="16132" max="16132" width="11.7109375" style="53" bestFit="1" customWidth="1"/>
    <col min="16133" max="16133" width="13.85546875" style="53" bestFit="1" customWidth="1"/>
    <col min="16134" max="16134" width="11.5703125" style="53" bestFit="1" customWidth="1"/>
    <col min="16135" max="16384" width="11.42578125" style="53"/>
  </cols>
  <sheetData>
    <row r="1" spans="2:3" ht="30.75" customHeight="1" thickBot="1" x14ac:dyDescent="0.3">
      <c r="B1" s="154" t="s">
        <v>20</v>
      </c>
      <c r="C1" s="154"/>
    </row>
    <row r="2" spans="2:3" ht="33.75" customHeight="1" x14ac:dyDescent="0.25">
      <c r="B2" s="145" t="s">
        <v>50</v>
      </c>
      <c r="C2" s="146"/>
    </row>
    <row r="3" spans="2:3" ht="28.5" customHeight="1" x14ac:dyDescent="0.25">
      <c r="B3" s="25" t="s">
        <v>5</v>
      </c>
      <c r="C3" s="105">
        <f>+[9]recaudacion!N23</f>
        <v>3625.44</v>
      </c>
    </row>
    <row r="4" spans="2:3" ht="28.5" customHeight="1" x14ac:dyDescent="0.25">
      <c r="B4" s="4" t="s">
        <v>6</v>
      </c>
      <c r="C4" s="106">
        <f>+[9]recaudacion!Q23</f>
        <v>8148</v>
      </c>
    </row>
    <row r="5" spans="2:3" ht="28.5" customHeight="1" x14ac:dyDescent="0.25">
      <c r="B5" s="4" t="s">
        <v>7</v>
      </c>
      <c r="C5" s="106">
        <f>+[9]recaudacion!T23</f>
        <v>37147.200000000004</v>
      </c>
    </row>
    <row r="6" spans="2:3" ht="28.5" customHeight="1" x14ac:dyDescent="0.25">
      <c r="B6" s="10" t="s">
        <v>8</v>
      </c>
      <c r="C6" s="107">
        <f>[9]recaudacion!W25</f>
        <v>5539.2</v>
      </c>
    </row>
    <row r="7" spans="2:3" ht="21" customHeight="1" thickBot="1" x14ac:dyDescent="0.3">
      <c r="B7" s="12"/>
      <c r="C7" s="108"/>
    </row>
    <row r="8" spans="2:3" ht="21" customHeight="1" thickBot="1" x14ac:dyDescent="0.3">
      <c r="B8" s="16" t="s">
        <v>9</v>
      </c>
      <c r="C8" s="102">
        <f>+C6</f>
        <v>5539.2</v>
      </c>
    </row>
    <row r="9" spans="2:3" ht="25.5" customHeight="1" thickBot="1" x14ac:dyDescent="0.3">
      <c r="B9" s="52"/>
      <c r="C9" s="52"/>
    </row>
    <row r="10" spans="2:3" ht="28.5" customHeight="1" thickBot="1" x14ac:dyDescent="0.3">
      <c r="B10" s="141" t="s">
        <v>10</v>
      </c>
      <c r="C10" s="142"/>
    </row>
    <row r="11" spans="2:3" ht="26.25" customHeight="1" x14ac:dyDescent="0.25">
      <c r="B11" s="18" t="s">
        <v>13</v>
      </c>
      <c r="C11" s="103">
        <f>+C4-C3</f>
        <v>4522.5599999999995</v>
      </c>
    </row>
    <row r="12" spans="2:3" ht="26.25" customHeight="1" x14ac:dyDescent="0.25">
      <c r="B12" s="18" t="s">
        <v>14</v>
      </c>
      <c r="C12" s="103">
        <f>+C5-C4</f>
        <v>28999.200000000004</v>
      </c>
    </row>
    <row r="13" spans="2:3" ht="24" customHeight="1" x14ac:dyDescent="0.25">
      <c r="B13" s="18" t="s">
        <v>15</v>
      </c>
      <c r="C13" s="103">
        <f>+C6-C5</f>
        <v>-31608.000000000004</v>
      </c>
    </row>
    <row r="14" spans="2:3" ht="21" customHeight="1" x14ac:dyDescent="0.25">
      <c r="B14" s="21" t="s">
        <v>16</v>
      </c>
      <c r="C14" s="83">
        <f>+(C11+C12+C13)/3</f>
        <v>637.9199999999995</v>
      </c>
    </row>
    <row r="15" spans="2:3" ht="23.25" customHeight="1" x14ac:dyDescent="0.25">
      <c r="B15" s="18" t="s">
        <v>17</v>
      </c>
      <c r="C15" s="82">
        <f>+C6</f>
        <v>5539.2</v>
      </c>
    </row>
    <row r="16" spans="2:3" ht="25.5" customHeight="1" thickBot="1" x14ac:dyDescent="0.3">
      <c r="B16" s="18" t="s">
        <v>18</v>
      </c>
      <c r="C16" s="82">
        <f>+C14+C15</f>
        <v>6177.119999999999</v>
      </c>
    </row>
    <row r="17" spans="2:5" ht="28.5" customHeight="1" thickBot="1" x14ac:dyDescent="0.3">
      <c r="B17" s="24" t="s">
        <v>19</v>
      </c>
      <c r="C17" s="109">
        <v>12000</v>
      </c>
      <c r="D17" s="85"/>
      <c r="E17" s="86"/>
    </row>
    <row r="18" spans="2:5" ht="42.75" customHeight="1" x14ac:dyDescent="0.25">
      <c r="B18" s="52"/>
      <c r="C18" s="52"/>
    </row>
    <row r="19" spans="2:5" ht="42.75" customHeight="1" x14ac:dyDescent="0.25">
      <c r="B19" s="52"/>
      <c r="C19" s="52"/>
    </row>
    <row r="20" spans="2:5" ht="42.75" customHeight="1" x14ac:dyDescent="0.25">
      <c r="B20" s="52"/>
      <c r="C20" s="52"/>
    </row>
    <row r="21" spans="2:5" ht="42.75" customHeight="1" x14ac:dyDescent="0.25">
      <c r="B21" s="52"/>
      <c r="C21" s="52"/>
    </row>
    <row r="22" spans="2:5" ht="42.75" customHeight="1" x14ac:dyDescent="0.25">
      <c r="B22" s="52"/>
      <c r="C22" s="52"/>
    </row>
    <row r="23" spans="2:5" ht="42.75" customHeight="1" x14ac:dyDescent="0.25">
      <c r="B23" s="52"/>
      <c r="C23" s="52"/>
    </row>
    <row r="24" spans="2:5" ht="42.75" customHeight="1" x14ac:dyDescent="0.25">
      <c r="B24" s="52"/>
      <c r="C24" s="52"/>
    </row>
    <row r="25" spans="2:5" ht="42.75" customHeight="1" x14ac:dyDescent="0.25">
      <c r="B25" s="52"/>
      <c r="C25" s="52"/>
    </row>
    <row r="26" spans="2:5" ht="42.75" customHeight="1" x14ac:dyDescent="0.25">
      <c r="B26" s="52"/>
      <c r="C26" s="52"/>
    </row>
    <row r="27" spans="2:5" ht="42.75" customHeight="1" x14ac:dyDescent="0.25">
      <c r="B27" s="52"/>
      <c r="C27" s="52"/>
    </row>
    <row r="28" spans="2:5" ht="42.75" customHeight="1" x14ac:dyDescent="0.25">
      <c r="B28" s="52"/>
      <c r="C28" s="52"/>
    </row>
    <row r="29" spans="2:5" ht="42.75" customHeight="1" x14ac:dyDescent="0.25">
      <c r="B29" s="52"/>
      <c r="C29" s="52"/>
    </row>
    <row r="30" spans="2:5" ht="42.75" customHeight="1" x14ac:dyDescent="0.25">
      <c r="B30" s="52"/>
      <c r="C30" s="52"/>
    </row>
    <row r="31" spans="2:5" ht="42.75" customHeight="1" x14ac:dyDescent="0.25">
      <c r="B31" s="52"/>
      <c r="C31" s="52"/>
    </row>
    <row r="32" spans="2:5" ht="42.75" customHeight="1" x14ac:dyDescent="0.25">
      <c r="B32" s="52"/>
      <c r="C32" s="52"/>
    </row>
    <row r="33" spans="2:3" ht="42.75" customHeight="1" x14ac:dyDescent="0.25">
      <c r="B33" s="52"/>
      <c r="C33" s="52"/>
    </row>
    <row r="34" spans="2:3" ht="42.75" customHeight="1" x14ac:dyDescent="0.25">
      <c r="B34" s="52"/>
      <c r="C34" s="52"/>
    </row>
    <row r="35" spans="2:3" ht="42.75" customHeight="1" x14ac:dyDescent="0.25">
      <c r="B35" s="52"/>
      <c r="C35" s="52"/>
    </row>
    <row r="36" spans="2:3" ht="42.75" customHeight="1" x14ac:dyDescent="0.25">
      <c r="B36" s="52"/>
      <c r="C36" s="52"/>
    </row>
    <row r="37" spans="2:3" ht="42.75" customHeight="1" x14ac:dyDescent="0.25">
      <c r="B37" s="52"/>
      <c r="C37" s="52"/>
    </row>
    <row r="38" spans="2:3" ht="42.75" customHeight="1" x14ac:dyDescent="0.25">
      <c r="B38" s="52"/>
      <c r="C38" s="52"/>
    </row>
    <row r="39" spans="2:3" ht="42.75" customHeight="1" x14ac:dyDescent="0.25">
      <c r="B39" s="52"/>
      <c r="C39" s="52"/>
    </row>
    <row r="40" spans="2:3" ht="42.75" customHeight="1" x14ac:dyDescent="0.25">
      <c r="B40" s="52"/>
      <c r="C40" s="52"/>
    </row>
    <row r="41" spans="2:3" ht="42.75" customHeight="1" x14ac:dyDescent="0.25">
      <c r="B41" s="52"/>
      <c r="C41" s="52"/>
    </row>
    <row r="42" spans="2:3" ht="42.75" customHeight="1" x14ac:dyDescent="0.25">
      <c r="B42" s="52"/>
      <c r="C42" s="52"/>
    </row>
    <row r="43" spans="2:3" ht="42.75" customHeight="1" x14ac:dyDescent="0.25">
      <c r="B43" s="52"/>
      <c r="C43" s="52"/>
    </row>
    <row r="44" spans="2:3" ht="42.75" customHeight="1" x14ac:dyDescent="0.25">
      <c r="B44" s="52"/>
      <c r="C44" s="52"/>
    </row>
    <row r="45" spans="2:3" ht="42.75" customHeight="1" x14ac:dyDescent="0.25">
      <c r="B45" s="52"/>
      <c r="C45" s="52"/>
    </row>
    <row r="46" spans="2:3" ht="42.75" customHeight="1" x14ac:dyDescent="0.25">
      <c r="B46" s="52"/>
      <c r="C46" s="52"/>
    </row>
    <row r="47" spans="2:3" ht="42.75" customHeight="1" x14ac:dyDescent="0.25">
      <c r="B47" s="52"/>
      <c r="C47" s="52"/>
    </row>
    <row r="48" spans="2:3" ht="42.75" customHeight="1" x14ac:dyDescent="0.25">
      <c r="B48" s="52"/>
      <c r="C48" s="52"/>
    </row>
    <row r="49" spans="2:3" ht="42.75" customHeight="1" x14ac:dyDescent="0.25">
      <c r="B49" s="52"/>
      <c r="C49" s="52"/>
    </row>
    <row r="50" spans="2:3" ht="42.75" customHeight="1" x14ac:dyDescent="0.25">
      <c r="B50" s="52"/>
      <c r="C50" s="52"/>
    </row>
    <row r="51" spans="2:3" ht="42.75" customHeight="1" x14ac:dyDescent="0.25">
      <c r="B51" s="52"/>
      <c r="C51" s="52"/>
    </row>
    <row r="52" spans="2:3" ht="42.75" customHeight="1" x14ac:dyDescent="0.25">
      <c r="B52" s="52"/>
      <c r="C52" s="52"/>
    </row>
    <row r="53" spans="2:3" ht="42.75" customHeight="1" x14ac:dyDescent="0.25">
      <c r="B53" s="52"/>
      <c r="C53" s="52"/>
    </row>
    <row r="54" spans="2:3" ht="42.75" customHeight="1" x14ac:dyDescent="0.25">
      <c r="B54" s="52"/>
      <c r="C54" s="52"/>
    </row>
    <row r="55" spans="2:3" ht="42.75" customHeight="1" x14ac:dyDescent="0.25">
      <c r="B55" s="52"/>
      <c r="C55" s="52"/>
    </row>
    <row r="56" spans="2:3" ht="42.75" customHeight="1" x14ac:dyDescent="0.25">
      <c r="B56" s="52"/>
      <c r="C56" s="52"/>
    </row>
    <row r="57" spans="2:3" ht="42.75" customHeight="1" x14ac:dyDescent="0.25">
      <c r="B57" s="52"/>
      <c r="C57" s="52"/>
    </row>
    <row r="58" spans="2:3" ht="42.75" customHeight="1" x14ac:dyDescent="0.25">
      <c r="B58" s="52"/>
      <c r="C58" s="52"/>
    </row>
    <row r="59" spans="2:3" ht="42.75" customHeight="1" x14ac:dyDescent="0.25">
      <c r="B59" s="52"/>
      <c r="C59" s="52"/>
    </row>
    <row r="60" spans="2:3" ht="42.75" customHeight="1" x14ac:dyDescent="0.25">
      <c r="B60" s="52"/>
      <c r="C60" s="52"/>
    </row>
    <row r="61" spans="2:3" ht="42.75" customHeight="1" x14ac:dyDescent="0.25">
      <c r="B61" s="52"/>
      <c r="C61" s="52"/>
    </row>
    <row r="62" spans="2:3" ht="42.75" customHeight="1" x14ac:dyDescent="0.25">
      <c r="B62" s="52"/>
      <c r="C62" s="52"/>
    </row>
    <row r="63" spans="2:3" ht="42.75" customHeight="1" x14ac:dyDescent="0.25">
      <c r="B63" s="52"/>
      <c r="C63" s="52"/>
    </row>
    <row r="64" spans="2:3" ht="42.75" customHeight="1" x14ac:dyDescent="0.25">
      <c r="B64" s="52"/>
      <c r="C64" s="52"/>
    </row>
    <row r="65" spans="2:2" ht="42.75" customHeight="1" x14ac:dyDescent="0.25">
      <c r="B65" s="52"/>
    </row>
    <row r="66" spans="2:2" ht="42.75" customHeight="1" x14ac:dyDescent="0.25">
      <c r="B66" s="52"/>
    </row>
    <row r="67" spans="2:2" ht="42.75" customHeight="1" x14ac:dyDescent="0.25">
      <c r="B67" s="52"/>
    </row>
    <row r="68" spans="2:2" ht="42.75" customHeight="1" x14ac:dyDescent="0.25">
      <c r="B68" s="52"/>
    </row>
    <row r="69" spans="2:2" ht="42.75" customHeight="1" x14ac:dyDescent="0.25">
      <c r="B69" s="52"/>
    </row>
    <row r="70" spans="2:2" ht="42.75" customHeight="1" x14ac:dyDescent="0.25">
      <c r="B70" s="52"/>
    </row>
    <row r="71" spans="2:2" ht="42.75" customHeight="1" x14ac:dyDescent="0.25">
      <c r="B71" s="52"/>
    </row>
    <row r="72" spans="2:2" ht="42.75" customHeight="1" x14ac:dyDescent="0.25">
      <c r="B72" s="52"/>
    </row>
    <row r="73" spans="2:2" ht="42.75" customHeight="1" x14ac:dyDescent="0.25">
      <c r="B73" s="52"/>
    </row>
    <row r="74" spans="2:2" ht="42.75" customHeight="1" x14ac:dyDescent="0.25">
      <c r="B74" s="52"/>
    </row>
    <row r="75" spans="2:2" ht="42.75" customHeight="1" x14ac:dyDescent="0.25">
      <c r="B75" s="52"/>
    </row>
    <row r="76" spans="2:2" ht="42.75" customHeight="1" x14ac:dyDescent="0.25">
      <c r="B76" s="52"/>
    </row>
    <row r="77" spans="2:2" ht="42.75" customHeight="1" x14ac:dyDescent="0.25">
      <c r="B77" s="52"/>
    </row>
    <row r="78" spans="2:2" ht="42.75" customHeight="1" x14ac:dyDescent="0.25">
      <c r="B78" s="52"/>
    </row>
    <row r="79" spans="2:2" ht="42.75" customHeight="1" x14ac:dyDescent="0.25">
      <c r="B79" s="52"/>
    </row>
    <row r="80" spans="2:2" ht="42.75" customHeight="1" x14ac:dyDescent="0.25">
      <c r="B80" s="52"/>
    </row>
    <row r="81" spans="2:2" ht="42.75" customHeight="1" x14ac:dyDescent="0.25">
      <c r="B81" s="52"/>
    </row>
    <row r="82" spans="2:2" ht="42.75" customHeight="1" x14ac:dyDescent="0.25">
      <c r="B82" s="52"/>
    </row>
    <row r="83" spans="2:2" ht="42.75" customHeight="1" x14ac:dyDescent="0.25">
      <c r="B83" s="52"/>
    </row>
    <row r="84" spans="2:2" ht="42.75" customHeight="1" x14ac:dyDescent="0.25">
      <c r="B84" s="52"/>
    </row>
    <row r="85" spans="2:2" ht="42.75" customHeight="1" x14ac:dyDescent="0.25">
      <c r="B85" s="52"/>
    </row>
    <row r="86" spans="2:2" ht="42.75" customHeight="1" x14ac:dyDescent="0.25">
      <c r="B86" s="52"/>
    </row>
    <row r="87" spans="2:2" ht="42.75" customHeight="1" x14ac:dyDescent="0.25">
      <c r="B87" s="52"/>
    </row>
    <row r="88" spans="2:2" ht="42.75" customHeight="1" x14ac:dyDescent="0.25">
      <c r="B88" s="52"/>
    </row>
    <row r="89" spans="2:2" ht="42.75" customHeight="1" x14ac:dyDescent="0.25">
      <c r="B89" s="52"/>
    </row>
    <row r="90" spans="2:2" ht="42.75" customHeight="1" x14ac:dyDescent="0.25">
      <c r="B90" s="52"/>
    </row>
    <row r="91" spans="2:2" ht="42.75" customHeight="1" x14ac:dyDescent="0.25">
      <c r="B91" s="52"/>
    </row>
    <row r="92" spans="2:2" ht="42.75" customHeight="1" x14ac:dyDescent="0.25">
      <c r="B92" s="52"/>
    </row>
    <row r="93" spans="2:2" ht="42.75" customHeight="1" x14ac:dyDescent="0.25">
      <c r="B93" s="52"/>
    </row>
    <row r="94" spans="2:2" ht="42.75" customHeight="1" x14ac:dyDescent="0.25">
      <c r="B94" s="52"/>
    </row>
    <row r="95" spans="2:2" ht="42.75" customHeight="1" x14ac:dyDescent="0.25">
      <c r="B95" s="52"/>
    </row>
    <row r="96" spans="2:2" ht="42.75" customHeight="1" x14ac:dyDescent="0.25">
      <c r="B96" s="52"/>
    </row>
    <row r="97" spans="2:2" ht="42.75" customHeight="1" x14ac:dyDescent="0.25">
      <c r="B97" s="52"/>
    </row>
    <row r="98" spans="2:2" ht="42.75" customHeight="1" x14ac:dyDescent="0.25">
      <c r="B98" s="52"/>
    </row>
    <row r="99" spans="2:2" ht="42.75" customHeight="1" x14ac:dyDescent="0.25">
      <c r="B99" s="52"/>
    </row>
    <row r="100" spans="2:2" ht="42.75" customHeight="1" x14ac:dyDescent="0.25">
      <c r="B100" s="52"/>
    </row>
    <row r="101" spans="2:2" ht="42.75" customHeight="1" x14ac:dyDescent="0.25">
      <c r="B101" s="52"/>
    </row>
    <row r="102" spans="2:2" ht="42.75" customHeight="1" x14ac:dyDescent="0.25">
      <c r="B102" s="52"/>
    </row>
    <row r="103" spans="2:2" ht="42.75" customHeight="1" x14ac:dyDescent="0.25">
      <c r="B103" s="52"/>
    </row>
    <row r="104" spans="2:2" ht="42.75" customHeight="1" x14ac:dyDescent="0.25">
      <c r="B104" s="52"/>
    </row>
    <row r="105" spans="2:2" ht="42.75" customHeight="1" x14ac:dyDescent="0.25">
      <c r="B105" s="52"/>
    </row>
    <row r="106" spans="2:2" ht="42.75" customHeight="1" x14ac:dyDescent="0.25">
      <c r="B106" s="52"/>
    </row>
    <row r="107" spans="2:2" ht="42.75" customHeight="1" x14ac:dyDescent="0.25">
      <c r="B107" s="52"/>
    </row>
    <row r="108" spans="2:2" ht="42.75" customHeight="1" x14ac:dyDescent="0.25">
      <c r="B108" s="52"/>
    </row>
    <row r="109" spans="2:2" ht="42.75" customHeight="1" x14ac:dyDescent="0.25">
      <c r="B109" s="52"/>
    </row>
    <row r="110" spans="2:2" ht="42.75" customHeight="1" x14ac:dyDescent="0.25">
      <c r="B110" s="52"/>
    </row>
    <row r="111" spans="2:2" ht="42.75" customHeight="1" x14ac:dyDescent="0.25">
      <c r="B111" s="52"/>
    </row>
    <row r="112" spans="2:2" ht="42.75" customHeight="1" x14ac:dyDescent="0.25">
      <c r="B112" s="52"/>
    </row>
    <row r="113" spans="2:2" ht="42.75" customHeight="1" x14ac:dyDescent="0.25">
      <c r="B113" s="52"/>
    </row>
    <row r="114" spans="2:2" ht="42.75" customHeight="1" x14ac:dyDescent="0.25">
      <c r="B114" s="52"/>
    </row>
    <row r="115" spans="2:2" ht="42.75" customHeight="1" x14ac:dyDescent="0.25">
      <c r="B115" s="52"/>
    </row>
    <row r="116" spans="2:2" ht="42.75" customHeight="1" x14ac:dyDescent="0.25">
      <c r="B116" s="52"/>
    </row>
    <row r="117" spans="2:2" ht="42.75" customHeight="1" x14ac:dyDescent="0.25">
      <c r="B117" s="52"/>
    </row>
    <row r="118" spans="2:2" ht="42.75" customHeight="1" x14ac:dyDescent="0.25">
      <c r="B118" s="52"/>
    </row>
    <row r="119" spans="2:2" ht="42.75" customHeight="1" x14ac:dyDescent="0.25">
      <c r="B119" s="52"/>
    </row>
    <row r="120" spans="2:2" ht="42.75" customHeight="1" x14ac:dyDescent="0.25">
      <c r="B120" s="52"/>
    </row>
    <row r="121" spans="2:2" ht="42.75" customHeight="1" x14ac:dyDescent="0.25">
      <c r="B121" s="52"/>
    </row>
    <row r="122" spans="2:2" ht="42.75" customHeight="1" x14ac:dyDescent="0.25">
      <c r="B122" s="52"/>
    </row>
    <row r="123" spans="2:2" ht="42.75" customHeight="1" x14ac:dyDescent="0.25">
      <c r="B123" s="52"/>
    </row>
    <row r="124" spans="2:2" ht="42.75" customHeight="1" x14ac:dyDescent="0.25">
      <c r="B124" s="52"/>
    </row>
    <row r="125" spans="2:2" ht="42.75" customHeight="1" x14ac:dyDescent="0.25">
      <c r="B125" s="52"/>
    </row>
    <row r="126" spans="2:2" ht="42.75" customHeight="1" x14ac:dyDescent="0.25">
      <c r="B126" s="52"/>
    </row>
    <row r="127" spans="2:2" ht="42.75" customHeight="1" x14ac:dyDescent="0.25">
      <c r="B127" s="52"/>
    </row>
    <row r="128" spans="2:2" ht="42.75" customHeight="1" x14ac:dyDescent="0.25">
      <c r="B128" s="52"/>
    </row>
    <row r="129" spans="2:2" ht="42.75" customHeight="1" x14ac:dyDescent="0.25">
      <c r="B129" s="52"/>
    </row>
    <row r="130" spans="2:2" ht="42.75" customHeight="1" x14ac:dyDescent="0.25">
      <c r="B130" s="52"/>
    </row>
    <row r="131" spans="2:2" ht="42.75" customHeight="1" x14ac:dyDescent="0.25">
      <c r="B131" s="52"/>
    </row>
    <row r="132" spans="2:2" ht="42.75" customHeight="1" x14ac:dyDescent="0.25">
      <c r="B132" s="52"/>
    </row>
    <row r="133" spans="2:2" ht="42.75" customHeight="1" x14ac:dyDescent="0.25">
      <c r="B133" s="52"/>
    </row>
    <row r="134" spans="2:2" ht="42.75" customHeight="1" x14ac:dyDescent="0.25">
      <c r="B134" s="52"/>
    </row>
    <row r="135" spans="2:2" ht="42.75" customHeight="1" x14ac:dyDescent="0.25">
      <c r="B135" s="52"/>
    </row>
    <row r="136" spans="2:2" ht="42.75" customHeight="1" x14ac:dyDescent="0.25">
      <c r="B136" s="52"/>
    </row>
    <row r="137" spans="2:2" ht="42.75" customHeight="1" x14ac:dyDescent="0.25">
      <c r="B137" s="52"/>
    </row>
    <row r="138" spans="2:2" ht="42.75" customHeight="1" x14ac:dyDescent="0.25">
      <c r="B138" s="52"/>
    </row>
    <row r="139" spans="2:2" ht="42.75" customHeight="1" x14ac:dyDescent="0.25">
      <c r="B139" s="52"/>
    </row>
    <row r="140" spans="2:2" ht="42.75" customHeight="1" x14ac:dyDescent="0.25">
      <c r="B140" s="52"/>
    </row>
    <row r="141" spans="2:2" ht="42.75" customHeight="1" x14ac:dyDescent="0.25">
      <c r="B141" s="52"/>
    </row>
    <row r="142" spans="2:2" ht="42.75" customHeight="1" x14ac:dyDescent="0.25">
      <c r="B142" s="52"/>
    </row>
    <row r="143" spans="2:2" ht="42.75" customHeight="1" x14ac:dyDescent="0.25">
      <c r="B143" s="52"/>
    </row>
    <row r="144" spans="2:2" ht="42.75" customHeight="1" x14ac:dyDescent="0.25">
      <c r="B144" s="52"/>
    </row>
    <row r="145" spans="2:2" ht="42.75" customHeight="1" x14ac:dyDescent="0.25">
      <c r="B145" s="52"/>
    </row>
    <row r="146" spans="2:2" ht="42.75" customHeight="1" x14ac:dyDescent="0.25">
      <c r="B146" s="52"/>
    </row>
    <row r="147" spans="2:2" ht="42.75" customHeight="1" x14ac:dyDescent="0.25">
      <c r="B147" s="52"/>
    </row>
    <row r="148" spans="2:2" ht="42.75" customHeight="1" x14ac:dyDescent="0.25">
      <c r="B148" s="52"/>
    </row>
    <row r="149" spans="2:2" ht="42.75" customHeight="1" x14ac:dyDescent="0.25">
      <c r="B149" s="52"/>
    </row>
    <row r="150" spans="2:2" ht="42.75" customHeight="1" x14ac:dyDescent="0.25">
      <c r="B150" s="52"/>
    </row>
    <row r="151" spans="2:2" ht="42.75" customHeight="1" x14ac:dyDescent="0.25">
      <c r="B151" s="52"/>
    </row>
    <row r="152" spans="2:2" ht="42.75" customHeight="1" x14ac:dyDescent="0.25">
      <c r="B152" s="52"/>
    </row>
    <row r="153" spans="2:2" ht="42.75" customHeight="1" x14ac:dyDescent="0.25">
      <c r="B153" s="52"/>
    </row>
    <row r="154" spans="2:2" ht="42.75" customHeight="1" x14ac:dyDescent="0.25">
      <c r="B154" s="52"/>
    </row>
    <row r="155" spans="2:2" ht="42.75" customHeight="1" x14ac:dyDescent="0.25">
      <c r="B155" s="52"/>
    </row>
    <row r="156" spans="2:2" ht="42.75" customHeight="1" x14ac:dyDescent="0.25">
      <c r="B156" s="52"/>
    </row>
    <row r="157" spans="2:2" ht="42.75" customHeight="1" x14ac:dyDescent="0.25">
      <c r="B157" s="52"/>
    </row>
    <row r="158" spans="2:2" ht="42.75" customHeight="1" x14ac:dyDescent="0.25">
      <c r="B158" s="52"/>
    </row>
    <row r="159" spans="2:2" ht="42.75" customHeight="1" x14ac:dyDescent="0.25">
      <c r="B159" s="52"/>
    </row>
    <row r="160" spans="2:2" ht="42.75" customHeight="1" x14ac:dyDescent="0.25">
      <c r="B160" s="52"/>
    </row>
    <row r="161" spans="2:2" ht="42.75" customHeight="1" x14ac:dyDescent="0.25">
      <c r="B161" s="52"/>
    </row>
    <row r="162" spans="2:2" ht="42.75" customHeight="1" x14ac:dyDescent="0.25">
      <c r="B162" s="52"/>
    </row>
    <row r="163" spans="2:2" ht="42.75" customHeight="1" x14ac:dyDescent="0.25">
      <c r="B163" s="52"/>
    </row>
    <row r="164" spans="2:2" ht="42.75" customHeight="1" x14ac:dyDescent="0.25">
      <c r="B164" s="52"/>
    </row>
    <row r="165" spans="2:2" ht="42.75" customHeight="1" x14ac:dyDescent="0.25">
      <c r="B165" s="52"/>
    </row>
    <row r="166" spans="2:2" ht="42.75" customHeight="1" x14ac:dyDescent="0.25">
      <c r="B166" s="52"/>
    </row>
    <row r="167" spans="2:2" ht="42.75" customHeight="1" x14ac:dyDescent="0.25">
      <c r="B167" s="52"/>
    </row>
    <row r="168" spans="2:2" ht="42.75" customHeight="1" x14ac:dyDescent="0.25">
      <c r="B168" s="52"/>
    </row>
    <row r="169" spans="2:2" ht="42.75" customHeight="1" x14ac:dyDescent="0.25">
      <c r="B169" s="52"/>
    </row>
    <row r="170" spans="2:2" ht="42.75" customHeight="1" x14ac:dyDescent="0.25">
      <c r="B170" s="52"/>
    </row>
    <row r="171" spans="2:2" ht="42.75" customHeight="1" x14ac:dyDescent="0.25">
      <c r="B171" s="52"/>
    </row>
    <row r="172" spans="2:2" ht="42.75" customHeight="1" x14ac:dyDescent="0.25">
      <c r="B172" s="52"/>
    </row>
    <row r="173" spans="2:2" ht="42.75" customHeight="1" x14ac:dyDescent="0.25">
      <c r="B173" s="52"/>
    </row>
    <row r="174" spans="2:2" ht="42.75" customHeight="1" x14ac:dyDescent="0.25">
      <c r="B174" s="52"/>
    </row>
    <row r="175" spans="2:2" ht="42.75" customHeight="1" x14ac:dyDescent="0.25">
      <c r="B175" s="52"/>
    </row>
    <row r="176" spans="2:2" ht="42.75" customHeight="1" x14ac:dyDescent="0.25">
      <c r="B176" s="52"/>
    </row>
    <row r="177" spans="2:2" ht="42.75" customHeight="1" x14ac:dyDescent="0.25">
      <c r="B177" s="52"/>
    </row>
    <row r="178" spans="2:2" ht="42.75" customHeight="1" x14ac:dyDescent="0.25">
      <c r="B178" s="52"/>
    </row>
    <row r="179" spans="2:2" ht="42.75" customHeight="1" x14ac:dyDescent="0.25">
      <c r="B179" s="52"/>
    </row>
    <row r="180" spans="2:2" ht="42.75" customHeight="1" x14ac:dyDescent="0.25">
      <c r="B180" s="52"/>
    </row>
    <row r="181" spans="2:2" ht="42.75" customHeight="1" x14ac:dyDescent="0.25">
      <c r="B181" s="52"/>
    </row>
    <row r="182" spans="2:2" ht="42.75" customHeight="1" x14ac:dyDescent="0.25">
      <c r="B182" s="52"/>
    </row>
    <row r="183" spans="2:2" ht="42.75" customHeight="1" x14ac:dyDescent="0.25">
      <c r="B183" s="52"/>
    </row>
    <row r="184" spans="2:2" ht="42.75" customHeight="1" x14ac:dyDescent="0.25">
      <c r="B184" s="52"/>
    </row>
    <row r="185" spans="2:2" ht="42.75" customHeight="1" x14ac:dyDescent="0.25">
      <c r="B185" s="52"/>
    </row>
    <row r="186" spans="2:2" ht="42.75" customHeight="1" x14ac:dyDescent="0.25">
      <c r="B186" s="52"/>
    </row>
    <row r="187" spans="2:2" ht="42.75" customHeight="1" x14ac:dyDescent="0.25">
      <c r="B187" s="52"/>
    </row>
    <row r="188" spans="2:2" ht="42.75" customHeight="1" x14ac:dyDescent="0.25">
      <c r="B188" s="52"/>
    </row>
    <row r="189" spans="2:2" ht="42.75" customHeight="1" x14ac:dyDescent="0.25">
      <c r="B189" s="52"/>
    </row>
    <row r="190" spans="2:2" ht="42.75" customHeight="1" x14ac:dyDescent="0.25">
      <c r="B190" s="52"/>
    </row>
    <row r="191" spans="2:2" ht="42.75" customHeight="1" x14ac:dyDescent="0.25">
      <c r="B191" s="52"/>
    </row>
    <row r="192" spans="2:2" ht="42.75" customHeight="1" x14ac:dyDescent="0.25">
      <c r="B192" s="52"/>
    </row>
    <row r="193" spans="2:2" ht="42.75" customHeight="1" x14ac:dyDescent="0.25">
      <c r="B193" s="52"/>
    </row>
  </sheetData>
  <mergeCells count="3">
    <mergeCell ref="B1:C1"/>
    <mergeCell ref="B2:C2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11.01.02</vt:lpstr>
      <vt:lpstr>11.02.01</vt:lpstr>
      <vt:lpstr>11.02.02</vt:lpstr>
      <vt:lpstr>11.02.05</vt:lpstr>
      <vt:lpstr>11.02.06</vt:lpstr>
      <vt:lpstr>11.02.07</vt:lpstr>
      <vt:lpstr>11.03.12  </vt:lpstr>
      <vt:lpstr>11.07.04</vt:lpstr>
      <vt:lpstr>11.07.10</vt:lpstr>
      <vt:lpstr>13.01.02</vt:lpstr>
      <vt:lpstr>13.01.03</vt:lpstr>
      <vt:lpstr>13.01.08</vt:lpstr>
      <vt:lpstr>13.01.11</vt:lpstr>
      <vt:lpstr>13.01.12 </vt:lpstr>
      <vt:lpstr>13.01.18</vt:lpstr>
      <vt:lpstr>13.01.99</vt:lpstr>
      <vt:lpstr>13.03.08</vt:lpstr>
      <vt:lpstr>13.04.99</vt:lpstr>
      <vt:lpstr>14.02.04</vt:lpstr>
      <vt:lpstr>17.01.99</vt:lpstr>
      <vt:lpstr>17.02.02</vt:lpstr>
      <vt:lpstr>17.03.01</vt:lpstr>
      <vt:lpstr>17.04.01</vt:lpstr>
      <vt:lpstr>17.04.02</vt:lpstr>
      <vt:lpstr>17.04.16</vt:lpstr>
      <vt:lpstr>17.04.99</vt:lpstr>
      <vt:lpstr> 19.01.01</vt:lpstr>
      <vt:lpstr>19.02.01</vt:lpstr>
      <vt:lpstr>19.02.99</vt:lpstr>
      <vt:lpstr>19.04.01</vt:lpstr>
      <vt:lpstr>19.04.99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Machuca Campos</dc:creator>
  <cp:lastModifiedBy>Daissy Tatiana Machuca Campos</cp:lastModifiedBy>
  <dcterms:created xsi:type="dcterms:W3CDTF">2020-12-02T00:54:38Z</dcterms:created>
  <dcterms:modified xsi:type="dcterms:W3CDTF">2020-12-02T01:53:00Z</dcterms:modified>
</cp:coreProperties>
</file>