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AZYMINO\Desktop\"/>
    </mc:Choice>
  </mc:AlternateContent>
  <bookViews>
    <workbookView xWindow="0" yWindow="0" windowWidth="20490" windowHeight="7230" firstSheet="4" activeTab="4"/>
  </bookViews>
  <sheets>
    <sheet name="PRESUPUESTO 2022" sheetId="11" state="hidden" r:id="rId1"/>
    <sheet name="CED INGRESOS 2021" sheetId="12" state="hidden" r:id="rId2"/>
    <sheet name="CED GASTOS 2021" sheetId="13" state="hidden" r:id="rId3"/>
    <sheet name="BALANCE 2021" sheetId="14" state="hidden" r:id="rId4"/>
    <sheet name="FLUJO INGRESOS Y GASTOS" sheetId="16" r:id="rId5"/>
    <sheet name="pib anexo" sheetId="7" state="hidden" r:id="rId6"/>
  </sheets>
  <definedNames>
    <definedName name="_xlnm._FilterDatabase" localSheetId="3" hidden="1">'BALANCE 2021'!$A$9:$J$521</definedName>
    <definedName name="_xlnm.Print_Area" localSheetId="2">'CED GASTOS 2021'!$B$3:$H$230</definedName>
    <definedName name="_xlnm.Print_Area" localSheetId="1">'CED INGRESOS 2021'!$B$2:$G$71</definedName>
    <definedName name="_xlnm.Print_Area" localSheetId="4">'FLUJO INGRESOS Y GASTOS'!$A$1:$AI$9</definedName>
    <definedName name="_xlnm.Print_Area" localSheetId="5">'pib anexo'!$A$1:$J$8</definedName>
    <definedName name="_xlnm.Print_Titles" localSheetId="2">'CED GASTOS 2021'!$3:$7</definedName>
    <definedName name="_xlnm.Print_Titles" localSheetId="1">'CED INGRESOS 2021'!$2:$6</definedName>
  </definedNames>
  <calcPr calcId="162913"/>
</workbook>
</file>

<file path=xl/calcChain.xml><?xml version="1.0" encoding="utf-8"?>
<calcChain xmlns="http://schemas.openxmlformats.org/spreadsheetml/2006/main">
  <c r="G9" i="16" l="1"/>
  <c r="H9" i="16"/>
  <c r="I9" i="16"/>
  <c r="J9" i="16"/>
  <c r="G13" i="16"/>
  <c r="H13" i="16"/>
  <c r="I13" i="16"/>
  <c r="J13" i="16"/>
  <c r="J51" i="16"/>
  <c r="J52" i="16" s="1"/>
  <c r="O51" i="16" l="1"/>
  <c r="O8" i="16"/>
  <c r="AJ14" i="16" l="1"/>
  <c r="AK14" i="16" s="1"/>
  <c r="AL14" i="16" s="1"/>
  <c r="AM14" i="16" s="1"/>
  <c r="O9" i="16" l="1"/>
  <c r="P51" i="16" l="1"/>
  <c r="P52" i="16" s="1"/>
  <c r="O48" i="16"/>
  <c r="O46" i="16"/>
  <c r="O44" i="16"/>
  <c r="O42" i="16"/>
  <c r="O40" i="16"/>
  <c r="O38" i="16"/>
  <c r="O23" i="16"/>
  <c r="O33" i="16"/>
  <c r="O31" i="16"/>
  <c r="O29" i="16"/>
  <c r="O27" i="16"/>
  <c r="O25" i="16"/>
  <c r="O18" i="16"/>
  <c r="P14" i="16"/>
  <c r="Q14" i="16" s="1"/>
  <c r="R14" i="16" s="1"/>
  <c r="K51" i="16"/>
  <c r="L51" i="16"/>
  <c r="M51" i="16"/>
  <c r="N51" i="16"/>
  <c r="O52" i="16" s="1"/>
  <c r="P15" i="16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AC15" i="16" s="1"/>
  <c r="AD15" i="16" s="1"/>
  <c r="AE15" i="16" s="1"/>
  <c r="AF15" i="16" s="1"/>
  <c r="AG15" i="16" s="1"/>
  <c r="AH15" i="16" s="1"/>
  <c r="AI15" i="16" s="1"/>
  <c r="AJ15" i="16" s="1"/>
  <c r="AK15" i="16" s="1"/>
  <c r="AL15" i="16" s="1"/>
  <c r="AM15" i="16" s="1"/>
  <c r="AN15" i="16" s="1"/>
  <c r="O16" i="16"/>
  <c r="K13" i="16"/>
  <c r="L13" i="16"/>
  <c r="M13" i="16"/>
  <c r="N13" i="16"/>
  <c r="O13" i="16"/>
  <c r="P13" i="16" l="1"/>
  <c r="M52" i="16"/>
  <c r="K52" i="16"/>
  <c r="N52" i="16"/>
  <c r="L52" i="16"/>
  <c r="S14" i="16"/>
  <c r="O39" i="16"/>
  <c r="O45" i="16"/>
  <c r="O49" i="16"/>
  <c r="O43" i="16"/>
  <c r="O47" i="16"/>
  <c r="O41" i="16"/>
  <c r="Q13" i="16" l="1"/>
  <c r="R13" i="16" s="1"/>
  <c r="P11" i="16"/>
  <c r="P16" i="16" l="1"/>
  <c r="P42" i="16"/>
  <c r="P25" i="16"/>
  <c r="P38" i="16"/>
  <c r="P33" i="16"/>
  <c r="P46" i="16"/>
  <c r="P48" i="16"/>
  <c r="P31" i="16"/>
  <c r="P18" i="16"/>
  <c r="P44" i="16"/>
  <c r="P27" i="16"/>
  <c r="P29" i="16"/>
  <c r="P23" i="16"/>
  <c r="P40" i="16"/>
  <c r="U14" i="16"/>
  <c r="S13" i="16"/>
  <c r="Q11" i="16"/>
  <c r="P41" i="16" l="1"/>
  <c r="P45" i="16"/>
  <c r="P43" i="16"/>
  <c r="P47" i="16"/>
  <c r="P39" i="16"/>
  <c r="R11" i="16"/>
  <c r="Q48" i="16"/>
  <c r="Q31" i="16"/>
  <c r="Q27" i="16"/>
  <c r="Q29" i="16"/>
  <c r="Q25" i="16"/>
  <c r="Q38" i="16"/>
  <c r="Q44" i="16"/>
  <c r="Q23" i="16"/>
  <c r="Q33" i="16"/>
  <c r="Q18" i="16"/>
  <c r="Q40" i="16"/>
  <c r="Q42" i="16"/>
  <c r="Q46" i="16"/>
  <c r="P49" i="16"/>
  <c r="V14" i="16"/>
  <c r="T13" i="16"/>
  <c r="Q16" i="16"/>
  <c r="K9" i="16"/>
  <c r="N9" i="16"/>
  <c r="M9" i="16"/>
  <c r="L9" i="16"/>
  <c r="P9" i="16" l="1"/>
  <c r="P8" i="16" s="1"/>
  <c r="R38" i="16"/>
  <c r="R33" i="16"/>
  <c r="R42" i="16"/>
  <c r="R44" i="16"/>
  <c r="R27" i="16"/>
  <c r="R23" i="16"/>
  <c r="R25" i="16"/>
  <c r="R40" i="16"/>
  <c r="R46" i="16"/>
  <c r="R29" i="16"/>
  <c r="R18" i="16"/>
  <c r="R48" i="16"/>
  <c r="R31" i="16"/>
  <c r="S11" i="16"/>
  <c r="S16" i="16" s="1"/>
  <c r="R16" i="16"/>
  <c r="W14" i="16"/>
  <c r="Q41" i="16"/>
  <c r="Q45" i="16"/>
  <c r="Q49" i="16"/>
  <c r="Q43" i="16"/>
  <c r="U13" i="16"/>
  <c r="V13" i="16" s="1"/>
  <c r="Q47" i="16"/>
  <c r="Q39" i="16"/>
  <c r="J512" i="14"/>
  <c r="I512" i="14"/>
  <c r="H512" i="14"/>
  <c r="G512" i="14"/>
  <c r="F512" i="14"/>
  <c r="E512" i="14"/>
  <c r="D512" i="14"/>
  <c r="C512" i="14"/>
  <c r="Q9" i="16" l="1"/>
  <c r="Q8" i="16" s="1"/>
  <c r="R43" i="16"/>
  <c r="R41" i="16"/>
  <c r="R49" i="16"/>
  <c r="R45" i="16"/>
  <c r="R39" i="16"/>
  <c r="T11" i="16"/>
  <c r="T25" i="16" s="1"/>
  <c r="R47" i="16"/>
  <c r="S44" i="16"/>
  <c r="S27" i="16"/>
  <c r="S40" i="16"/>
  <c r="S33" i="16"/>
  <c r="S42" i="16"/>
  <c r="S18" i="16"/>
  <c r="S48" i="16"/>
  <c r="S46" i="16"/>
  <c r="S29" i="16"/>
  <c r="S31" i="16"/>
  <c r="S23" i="16"/>
  <c r="S38" i="16"/>
  <c r="S25" i="16"/>
  <c r="X14" i="16"/>
  <c r="W13" i="16"/>
  <c r="X13" i="16" s="1"/>
  <c r="C228" i="13"/>
  <c r="D228" i="13"/>
  <c r="E228" i="13"/>
  <c r="F228" i="13"/>
  <c r="G228" i="13"/>
  <c r="H228" i="13"/>
  <c r="G68" i="12"/>
  <c r="F68" i="12"/>
  <c r="E68" i="12"/>
  <c r="D68" i="12"/>
  <c r="C68" i="12"/>
  <c r="R9" i="16" l="1"/>
  <c r="R8" i="16" s="1"/>
  <c r="T33" i="16"/>
  <c r="T23" i="16"/>
  <c r="S49" i="16"/>
  <c r="T29" i="16"/>
  <c r="S45" i="16"/>
  <c r="S43" i="16"/>
  <c r="S39" i="16"/>
  <c r="S41" i="16"/>
  <c r="S47" i="16"/>
  <c r="T42" i="16"/>
  <c r="T18" i="16"/>
  <c r="T48" i="16"/>
  <c r="T46" i="16"/>
  <c r="T27" i="16"/>
  <c r="T40" i="16"/>
  <c r="T16" i="16"/>
  <c r="T44" i="16"/>
  <c r="T38" i="16"/>
  <c r="U11" i="16"/>
  <c r="U44" i="16" s="1"/>
  <c r="T31" i="16"/>
  <c r="Y13" i="16"/>
  <c r="G9" i="7"/>
  <c r="H9" i="7"/>
  <c r="I9" i="7"/>
  <c r="F9" i="7"/>
  <c r="S9" i="16" l="1"/>
  <c r="S8" i="16" s="1"/>
  <c r="T47" i="16"/>
  <c r="T49" i="16"/>
  <c r="U42" i="16"/>
  <c r="T41" i="16"/>
  <c r="U27" i="16"/>
  <c r="U33" i="16"/>
  <c r="U40" i="16"/>
  <c r="U23" i="16"/>
  <c r="T43" i="16"/>
  <c r="U48" i="16"/>
  <c r="U25" i="16"/>
  <c r="T39" i="16"/>
  <c r="V11" i="16"/>
  <c r="V27" i="16" s="1"/>
  <c r="U38" i="16"/>
  <c r="U29" i="16"/>
  <c r="T45" i="16"/>
  <c r="U16" i="16"/>
  <c r="U31" i="16"/>
  <c r="U46" i="16"/>
  <c r="U18" i="16"/>
  <c r="U45" i="16" s="1"/>
  <c r="Z14" i="16"/>
  <c r="Z13" i="16"/>
  <c r="AA13" i="16" s="1"/>
  <c r="J8" i="7"/>
  <c r="J2" i="7"/>
  <c r="J4" i="7"/>
  <c r="J5" i="7"/>
  <c r="J6" i="7"/>
  <c r="J7" i="7"/>
  <c r="J3" i="7"/>
  <c r="T9" i="16" l="1"/>
  <c r="T8" i="16" s="1"/>
  <c r="V40" i="16"/>
  <c r="V18" i="16"/>
  <c r="V48" i="16"/>
  <c r="U39" i="16"/>
  <c r="V29" i="16"/>
  <c r="U43" i="16"/>
  <c r="V44" i="16"/>
  <c r="V23" i="16"/>
  <c r="W11" i="16"/>
  <c r="W23" i="16" s="1"/>
  <c r="V25" i="16"/>
  <c r="V46" i="16"/>
  <c r="V38" i="16"/>
  <c r="V16" i="16"/>
  <c r="V31" i="16"/>
  <c r="V33" i="16"/>
  <c r="V42" i="16"/>
  <c r="U49" i="16"/>
  <c r="U47" i="16"/>
  <c r="U41" i="16"/>
  <c r="AA14" i="16"/>
  <c r="AB13" i="16"/>
  <c r="V39" i="16" l="1"/>
  <c r="V47" i="16"/>
  <c r="V49" i="16"/>
  <c r="U9" i="16"/>
  <c r="V9" i="16" s="1"/>
  <c r="V43" i="16"/>
  <c r="V45" i="16"/>
  <c r="V41" i="16"/>
  <c r="W27" i="16"/>
  <c r="W18" i="16"/>
  <c r="W38" i="16"/>
  <c r="W46" i="16"/>
  <c r="X11" i="16"/>
  <c r="X31" i="16" s="1"/>
  <c r="W48" i="16"/>
  <c r="W16" i="16"/>
  <c r="W33" i="16"/>
  <c r="W42" i="16"/>
  <c r="W29" i="16"/>
  <c r="W40" i="16"/>
  <c r="W44" i="16"/>
  <c r="W31" i="16"/>
  <c r="W25" i="16"/>
  <c r="X42" i="16"/>
  <c r="AB14" i="16"/>
  <c r="AC13" i="16"/>
  <c r="U8" i="16" l="1"/>
  <c r="V8" i="16" s="1"/>
  <c r="W9" i="16"/>
  <c r="W45" i="16"/>
  <c r="W47" i="16"/>
  <c r="W39" i="16"/>
  <c r="X18" i="16"/>
  <c r="X43" i="16" s="1"/>
  <c r="X29" i="16"/>
  <c r="W43" i="16"/>
  <c r="W49" i="16"/>
  <c r="W41" i="16"/>
  <c r="X25" i="16"/>
  <c r="X23" i="16"/>
  <c r="X33" i="16"/>
  <c r="X40" i="16"/>
  <c r="X41" i="16" s="1"/>
  <c r="X27" i="16"/>
  <c r="X48" i="16"/>
  <c r="X44" i="16"/>
  <c r="X16" i="16"/>
  <c r="X38" i="16"/>
  <c r="Y11" i="16"/>
  <c r="Y27" i="16" s="1"/>
  <c r="X46" i="16"/>
  <c r="AC14" i="16"/>
  <c r="AD13" i="16"/>
  <c r="AE13" i="16" s="1"/>
  <c r="X49" i="16" l="1"/>
  <c r="W8" i="16"/>
  <c r="X9" i="16"/>
  <c r="Y9" i="16" s="1"/>
  <c r="X45" i="16"/>
  <c r="X47" i="16"/>
  <c r="X39" i="16"/>
  <c r="Y42" i="16"/>
  <c r="Z11" i="16"/>
  <c r="Z25" i="16" s="1"/>
  <c r="Y33" i="16"/>
  <c r="Y40" i="16"/>
  <c r="Y18" i="16"/>
  <c r="Y44" i="16"/>
  <c r="Y31" i="16"/>
  <c r="Y48" i="16"/>
  <c r="Y46" i="16"/>
  <c r="Y16" i="16"/>
  <c r="Y38" i="16"/>
  <c r="Y25" i="16"/>
  <c r="Y23" i="16"/>
  <c r="Y29" i="16"/>
  <c r="AF13" i="16"/>
  <c r="AG13" i="16" s="1"/>
  <c r="Y49" i="16" l="1"/>
  <c r="X8" i="16"/>
  <c r="Y8" i="16" s="1"/>
  <c r="Z9" i="16"/>
  <c r="Z42" i="16"/>
  <c r="Z29" i="16"/>
  <c r="Z18" i="16"/>
  <c r="Z43" i="16" s="1"/>
  <c r="Z44" i="16"/>
  <c r="Z45" i="16" s="1"/>
  <c r="Z38" i="16"/>
  <c r="Z48" i="16"/>
  <c r="Z46" i="16"/>
  <c r="Z27" i="16"/>
  <c r="Z23" i="16"/>
  <c r="Z33" i="16"/>
  <c r="Z31" i="16"/>
  <c r="Z16" i="16"/>
  <c r="AA11" i="16"/>
  <c r="AA31" i="16" s="1"/>
  <c r="Z40" i="16"/>
  <c r="Y45" i="16"/>
  <c r="Y41" i="16"/>
  <c r="Y47" i="16"/>
  <c r="Y43" i="16"/>
  <c r="Y39" i="16"/>
  <c r="AE14" i="16"/>
  <c r="AH13" i="16"/>
  <c r="AI13" i="16" s="1"/>
  <c r="O19" i="16"/>
  <c r="Z39" i="16" l="1"/>
  <c r="Z41" i="16"/>
  <c r="Z49" i="16"/>
  <c r="AA27" i="16"/>
  <c r="AA18" i="16"/>
  <c r="Z47" i="16"/>
  <c r="Z8" i="16"/>
  <c r="AA9" i="16"/>
  <c r="AA38" i="16"/>
  <c r="AA25" i="16"/>
  <c r="AA29" i="16"/>
  <c r="AA44" i="16"/>
  <c r="AA23" i="16"/>
  <c r="AA48" i="16"/>
  <c r="AA49" i="16" s="1"/>
  <c r="AA46" i="16"/>
  <c r="AB11" i="16"/>
  <c r="AB18" i="16" s="1"/>
  <c r="AA16" i="16"/>
  <c r="AA33" i="16"/>
  <c r="AA40" i="16"/>
  <c r="AA42" i="16"/>
  <c r="AJ13" i="16"/>
  <c r="AF14" i="16"/>
  <c r="O24" i="16"/>
  <c r="O32" i="16"/>
  <c r="O34" i="16"/>
  <c r="O30" i="16"/>
  <c r="O26" i="16"/>
  <c r="O28" i="16"/>
  <c r="AA39" i="16" l="1"/>
  <c r="AA43" i="16"/>
  <c r="AA45" i="16"/>
  <c r="AA41" i="16"/>
  <c r="AA47" i="16"/>
  <c r="AB23" i="16"/>
  <c r="AA8" i="16"/>
  <c r="AB9" i="16"/>
  <c r="AC9" i="16" s="1"/>
  <c r="AB31" i="16"/>
  <c r="AB27" i="16"/>
  <c r="AB38" i="16"/>
  <c r="AB39" i="16" s="1"/>
  <c r="AB29" i="16"/>
  <c r="AB16" i="16"/>
  <c r="AB44" i="16"/>
  <c r="AB45" i="16" s="1"/>
  <c r="AB46" i="16"/>
  <c r="AB47" i="16" s="1"/>
  <c r="AB40" i="16"/>
  <c r="AB41" i="16" s="1"/>
  <c r="AC11" i="16"/>
  <c r="AC40" i="16" s="1"/>
  <c r="AB42" i="16"/>
  <c r="AB43" i="16" s="1"/>
  <c r="AB25" i="16"/>
  <c r="AB48" i="16"/>
  <c r="AB49" i="16" s="1"/>
  <c r="AB33" i="16"/>
  <c r="AK13" i="16"/>
  <c r="AL13" i="16" s="1"/>
  <c r="AM13" i="16" s="1"/>
  <c r="AG14" i="16"/>
  <c r="P19" i="16"/>
  <c r="AC23" i="16" l="1"/>
  <c r="AC25" i="16"/>
  <c r="AD11" i="16"/>
  <c r="AD44" i="16" s="1"/>
  <c r="AC27" i="16"/>
  <c r="AC42" i="16"/>
  <c r="AC29" i="16"/>
  <c r="AC38" i="16"/>
  <c r="AC18" i="16"/>
  <c r="AC41" i="16" s="1"/>
  <c r="AC33" i="16"/>
  <c r="AC44" i="16"/>
  <c r="AC16" i="16"/>
  <c r="AC31" i="16"/>
  <c r="AC46" i="16"/>
  <c r="AC48" i="16"/>
  <c r="AB8" i="16"/>
  <c r="AC8" i="16" s="1"/>
  <c r="AD9" i="16"/>
  <c r="AN13" i="16"/>
  <c r="AO13" i="16" s="1"/>
  <c r="AD27" i="16"/>
  <c r="AH14" i="16"/>
  <c r="P32" i="16"/>
  <c r="P28" i="16"/>
  <c r="P24" i="16"/>
  <c r="P34" i="16"/>
  <c r="P30" i="16"/>
  <c r="P26" i="16"/>
  <c r="Q19" i="16"/>
  <c r="AC39" i="16" l="1"/>
  <c r="AD18" i="16"/>
  <c r="AD40" i="16"/>
  <c r="AD29" i="16"/>
  <c r="AD38" i="16"/>
  <c r="AD31" i="16"/>
  <c r="AD23" i="16"/>
  <c r="AD33" i="16"/>
  <c r="AD25" i="16"/>
  <c r="AD16" i="16"/>
  <c r="AD42" i="16"/>
  <c r="AD46" i="16"/>
  <c r="AD48" i="16"/>
  <c r="AD49" i="16" s="1"/>
  <c r="AE11" i="16"/>
  <c r="AE25" i="16" s="1"/>
  <c r="AC43" i="16"/>
  <c r="AC49" i="16"/>
  <c r="AC47" i="16"/>
  <c r="AC45" i="16"/>
  <c r="AD8" i="16"/>
  <c r="AE9" i="16"/>
  <c r="AF9" i="16" s="1"/>
  <c r="AG9" i="16" s="1"/>
  <c r="AE48" i="16"/>
  <c r="AE33" i="16"/>
  <c r="AD45" i="16"/>
  <c r="AD47" i="16"/>
  <c r="AD43" i="16"/>
  <c r="AD39" i="16"/>
  <c r="Q34" i="16"/>
  <c r="Q28" i="16"/>
  <c r="Q24" i="16"/>
  <c r="Q30" i="16"/>
  <c r="Q26" i="16"/>
  <c r="Q32" i="16"/>
  <c r="AE16" i="16"/>
  <c r="R19" i="16"/>
  <c r="AF11" i="16" l="1"/>
  <c r="AF31" i="16" s="1"/>
  <c r="AE42" i="16"/>
  <c r="AD41" i="16"/>
  <c r="AE29" i="16"/>
  <c r="AE18" i="16"/>
  <c r="AE46" i="16"/>
  <c r="AE47" i="16" s="1"/>
  <c r="AE38" i="16"/>
  <c r="AE40" i="16"/>
  <c r="AE41" i="16" s="1"/>
  <c r="AE27" i="16"/>
  <c r="AE31" i="16"/>
  <c r="AE44" i="16"/>
  <c r="AE23" i="16"/>
  <c r="AE8" i="16"/>
  <c r="AF8" i="16" s="1"/>
  <c r="AG8" i="16" s="1"/>
  <c r="AH9" i="16"/>
  <c r="AF42" i="16"/>
  <c r="AF25" i="16"/>
  <c r="AF48" i="16"/>
  <c r="AF29" i="16"/>
  <c r="AF38" i="16"/>
  <c r="AF18" i="16"/>
  <c r="AF44" i="16"/>
  <c r="AF27" i="16"/>
  <c r="AF46" i="16"/>
  <c r="AF33" i="16"/>
  <c r="AF40" i="16"/>
  <c r="AE43" i="16"/>
  <c r="AE49" i="16"/>
  <c r="AE39" i="16"/>
  <c r="AE45" i="16"/>
  <c r="R26" i="16"/>
  <c r="R34" i="16"/>
  <c r="R24" i="16"/>
  <c r="R28" i="16"/>
  <c r="R30" i="16"/>
  <c r="R32" i="16"/>
  <c r="AG11" i="16"/>
  <c r="AF16" i="16"/>
  <c r="S19" i="16"/>
  <c r="AF23" i="16" l="1"/>
  <c r="AH8" i="16"/>
  <c r="AI9" i="16"/>
  <c r="AJ9" i="16" s="1"/>
  <c r="AG48" i="16"/>
  <c r="AG31" i="16"/>
  <c r="AG44" i="16"/>
  <c r="AG27" i="16"/>
  <c r="AG38" i="16"/>
  <c r="AG29" i="16"/>
  <c r="AG46" i="16"/>
  <c r="AG25" i="16"/>
  <c r="AG33" i="16"/>
  <c r="AG18" i="16"/>
  <c r="AG23" i="16"/>
  <c r="AG40" i="16"/>
  <c r="AG42" i="16"/>
  <c r="AF41" i="16"/>
  <c r="AF47" i="16"/>
  <c r="AF43" i="16"/>
  <c r="AF49" i="16"/>
  <c r="AF39" i="16"/>
  <c r="AF45" i="16"/>
  <c r="S34" i="16"/>
  <c r="S30" i="16"/>
  <c r="S28" i="16"/>
  <c r="S32" i="16"/>
  <c r="S24" i="16"/>
  <c r="S26" i="16"/>
  <c r="AH11" i="16"/>
  <c r="AG16" i="16"/>
  <c r="T19" i="16"/>
  <c r="AI8" i="16" l="1"/>
  <c r="AJ8" i="16" s="1"/>
  <c r="AK9" i="16"/>
  <c r="AL9" i="16" s="1"/>
  <c r="AH38" i="16"/>
  <c r="AH29" i="16"/>
  <c r="AH18" i="16"/>
  <c r="AH23" i="16"/>
  <c r="AH44" i="16"/>
  <c r="AH27" i="16"/>
  <c r="AH33" i="16"/>
  <c r="AH42" i="16"/>
  <c r="AH40" i="16"/>
  <c r="AH25" i="16"/>
  <c r="AH46" i="16"/>
  <c r="AH48" i="16"/>
  <c r="AH31" i="16"/>
  <c r="AG47" i="16"/>
  <c r="AG43" i="16"/>
  <c r="AG49" i="16"/>
  <c r="AG39" i="16"/>
  <c r="AG45" i="16"/>
  <c r="AG41" i="16"/>
  <c r="T34" i="16"/>
  <c r="T30" i="16"/>
  <c r="T26" i="16"/>
  <c r="T24" i="16"/>
  <c r="T32" i="16"/>
  <c r="T28" i="16"/>
  <c r="AI11" i="16"/>
  <c r="AJ11" i="16" s="1"/>
  <c r="AH16" i="16"/>
  <c r="U19" i="16"/>
  <c r="AK8" i="16" l="1"/>
  <c r="AL8" i="16" s="1"/>
  <c r="AM9" i="16"/>
  <c r="AN9" i="16" s="1"/>
  <c r="AO9" i="16" s="1"/>
  <c r="AJ18" i="16"/>
  <c r="AJ16" i="16"/>
  <c r="AJ29" i="16"/>
  <c r="AJ27" i="16"/>
  <c r="AJ42" i="16"/>
  <c r="AJ48" i="16"/>
  <c r="AJ46" i="16"/>
  <c r="AK11" i="16"/>
  <c r="AJ25" i="16"/>
  <c r="AJ23" i="16"/>
  <c r="AJ44" i="16"/>
  <c r="AJ33" i="16"/>
  <c r="AJ31" i="16"/>
  <c r="AJ40" i="16"/>
  <c r="AJ38" i="16"/>
  <c r="AI16" i="16"/>
  <c r="AI44" i="16"/>
  <c r="AI27" i="16"/>
  <c r="AI40" i="16"/>
  <c r="AI42" i="16"/>
  <c r="AI33" i="16"/>
  <c r="AI46" i="16"/>
  <c r="AI29" i="16"/>
  <c r="AI18" i="16"/>
  <c r="AI23" i="16"/>
  <c r="AI31" i="16"/>
  <c r="AI38" i="16"/>
  <c r="AI25" i="16"/>
  <c r="AI48" i="16"/>
  <c r="AH43" i="16"/>
  <c r="AH49" i="16"/>
  <c r="AH39" i="16"/>
  <c r="AH45" i="16"/>
  <c r="AH47" i="16"/>
  <c r="AH41" i="16"/>
  <c r="U24" i="16"/>
  <c r="U30" i="16"/>
  <c r="U28" i="16"/>
  <c r="U26" i="16"/>
  <c r="U32" i="16"/>
  <c r="U34" i="16"/>
  <c r="AJ49" i="16" l="1"/>
  <c r="AJ43" i="16"/>
  <c r="AJ45" i="16"/>
  <c r="AJ39" i="16"/>
  <c r="AJ41" i="16"/>
  <c r="AJ47" i="16"/>
  <c r="AM8" i="16"/>
  <c r="AN8" i="16" s="1"/>
  <c r="AK42" i="16"/>
  <c r="AK38" i="16"/>
  <c r="AK25" i="16"/>
  <c r="AK16" i="16"/>
  <c r="AK44" i="16"/>
  <c r="AK18" i="16"/>
  <c r="AL11" i="16"/>
  <c r="AK23" i="16"/>
  <c r="AK46" i="16"/>
  <c r="AK29" i="16"/>
  <c r="AK27" i="16"/>
  <c r="AK33" i="16"/>
  <c r="AK40" i="16"/>
  <c r="AK31" i="16"/>
  <c r="AK48" i="16"/>
  <c r="AI45" i="16"/>
  <c r="AI43" i="16"/>
  <c r="AI47" i="16"/>
  <c r="AI39" i="16"/>
  <c r="AI49" i="16"/>
  <c r="AI41" i="16"/>
  <c r="AK49" i="16" l="1"/>
  <c r="AK41" i="16"/>
  <c r="AK45" i="16"/>
  <c r="AL46" i="16"/>
  <c r="AM11" i="16"/>
  <c r="AN11" i="16" s="1"/>
  <c r="AL40" i="16"/>
  <c r="AL16" i="16"/>
  <c r="AL44" i="16"/>
  <c r="AL23" i="16"/>
  <c r="AL25" i="16"/>
  <c r="AL27" i="16"/>
  <c r="AL48" i="16"/>
  <c r="AL38" i="16"/>
  <c r="AL31" i="16"/>
  <c r="AL18" i="16"/>
  <c r="AL29" i="16"/>
  <c r="AL42" i="16"/>
  <c r="AL33" i="16"/>
  <c r="AK39" i="16"/>
  <c r="AK47" i="16"/>
  <c r="AK43" i="16"/>
  <c r="AL45" i="16" l="1"/>
  <c r="AL39" i="16"/>
  <c r="AM38" i="16"/>
  <c r="AM40" i="16"/>
  <c r="AM42" i="16"/>
  <c r="AM44" i="16"/>
  <c r="AM27" i="16"/>
  <c r="AM46" i="16"/>
  <c r="AM48" i="16"/>
  <c r="AM16" i="16"/>
  <c r="AM29" i="16"/>
  <c r="AM18" i="16"/>
  <c r="AM23" i="16"/>
  <c r="AM25" i="16"/>
  <c r="AM31" i="16"/>
  <c r="AM33" i="16"/>
  <c r="AL49" i="16"/>
  <c r="AL47" i="16"/>
  <c r="AL41" i="16"/>
  <c r="AL43" i="16"/>
  <c r="AM39" i="16" l="1"/>
  <c r="AM49" i="16"/>
  <c r="AM47" i="16"/>
  <c r="AN27" i="16"/>
  <c r="AN33" i="16"/>
  <c r="AN31" i="16"/>
  <c r="AN40" i="16"/>
  <c r="AN46" i="16"/>
  <c r="AN16" i="16"/>
  <c r="AN29" i="16"/>
  <c r="AN38" i="16"/>
  <c r="AN44" i="16"/>
  <c r="AN42" i="16"/>
  <c r="AN48" i="16"/>
  <c r="AN18" i="16"/>
  <c r="AN25" i="16"/>
  <c r="AN23" i="16"/>
  <c r="AM45" i="16"/>
  <c r="AM43" i="16"/>
  <c r="AM41" i="16"/>
  <c r="AN39" i="16" l="1"/>
  <c r="AN47" i="16"/>
  <c r="AN41" i="16"/>
  <c r="AN49" i="16"/>
  <c r="AN43" i="16"/>
  <c r="AN45" i="16"/>
  <c r="V24" i="16" l="1"/>
  <c r="V34" i="16"/>
  <c r="V28" i="16"/>
  <c r="V26" i="16"/>
  <c r="V19" i="16"/>
  <c r="V30" i="16"/>
  <c r="V32" i="16"/>
  <c r="W32" i="16" l="1"/>
  <c r="W34" i="16"/>
  <c r="W19" i="16"/>
  <c r="W30" i="16"/>
  <c r="W26" i="16"/>
  <c r="W24" i="16"/>
  <c r="W28" i="16"/>
  <c r="X26" i="16" l="1"/>
  <c r="X28" i="16"/>
  <c r="X24" i="16"/>
  <c r="X30" i="16"/>
  <c r="X32" i="16"/>
  <c r="X34" i="16"/>
  <c r="X19" i="16"/>
  <c r="Y32" i="16" l="1"/>
  <c r="Y28" i="16"/>
  <c r="Y19" i="16"/>
  <c r="Y30" i="16"/>
  <c r="Y24" i="16"/>
  <c r="Y26" i="16"/>
  <c r="Y34" i="16"/>
  <c r="Z32" i="16" l="1"/>
  <c r="Z26" i="16"/>
  <c r="Z30" i="16"/>
  <c r="Z24" i="16"/>
  <c r="Z28" i="16"/>
  <c r="Z19" i="16"/>
  <c r="Z34" i="16"/>
  <c r="AA34" i="16" l="1"/>
  <c r="AA24" i="16"/>
  <c r="AA32" i="16"/>
  <c r="AA26" i="16"/>
  <c r="AA19" i="16"/>
  <c r="AA30" i="16"/>
  <c r="AA28" i="16"/>
  <c r="AB26" i="16" l="1"/>
  <c r="AB28" i="16"/>
  <c r="AB30" i="16"/>
  <c r="AB32" i="16"/>
  <c r="AB24" i="16"/>
  <c r="AB19" i="16"/>
  <c r="AB34" i="16"/>
  <c r="AC28" i="16" l="1"/>
  <c r="AC32" i="16"/>
  <c r="AC24" i="16"/>
  <c r="AC26" i="16"/>
  <c r="AC30" i="16"/>
  <c r="AC34" i="16"/>
  <c r="AC19" i="16"/>
  <c r="AD34" i="16" l="1"/>
  <c r="AD24" i="16"/>
  <c r="AD28" i="16"/>
  <c r="AD19" i="16"/>
  <c r="AD32" i="16"/>
  <c r="AD26" i="16"/>
  <c r="AD30" i="16"/>
  <c r="AE24" i="16" l="1"/>
  <c r="AE26" i="16"/>
  <c r="AE19" i="16"/>
  <c r="AE32" i="16"/>
  <c r="AE28" i="16"/>
  <c r="AE30" i="16"/>
  <c r="AE34" i="16"/>
  <c r="AF32" i="16" l="1"/>
  <c r="AF24" i="16"/>
  <c r="AF28" i="16"/>
  <c r="AF26" i="16"/>
  <c r="AF19" i="16"/>
  <c r="AF30" i="16"/>
  <c r="AF34" i="16"/>
  <c r="AG30" i="16" l="1"/>
  <c r="AG28" i="16"/>
  <c r="AG34" i="16"/>
  <c r="AG26" i="16"/>
  <c r="AG24" i="16"/>
  <c r="AG32" i="16"/>
  <c r="AG19" i="16"/>
  <c r="AH30" i="16" l="1"/>
  <c r="AH24" i="16"/>
  <c r="AH19" i="16"/>
  <c r="AH26" i="16"/>
  <c r="AH34" i="16"/>
  <c r="AH28" i="16"/>
  <c r="AH32" i="16"/>
  <c r="AI19" i="16" l="1"/>
  <c r="AI34" i="16"/>
  <c r="AI30" i="16"/>
  <c r="AI26" i="16"/>
  <c r="AI24" i="16"/>
  <c r="AI28" i="16"/>
  <c r="AI32" i="16"/>
  <c r="AJ32" i="16" l="1"/>
  <c r="AJ24" i="16"/>
  <c r="AJ30" i="16"/>
  <c r="AJ28" i="16"/>
  <c r="AJ26" i="16"/>
  <c r="AJ34" i="16"/>
  <c r="AJ19" i="16"/>
  <c r="AK26" i="16" l="1"/>
  <c r="AK32" i="16"/>
  <c r="AK30" i="16"/>
  <c r="AK28" i="16"/>
  <c r="AK24" i="16"/>
  <c r="AK19" i="16"/>
  <c r="AK34" i="16"/>
  <c r="AL24" i="16" l="1"/>
  <c r="AL30" i="16"/>
  <c r="AL19" i="16"/>
  <c r="AL32" i="16"/>
  <c r="AL28" i="16"/>
  <c r="AL26" i="16"/>
  <c r="AL34" i="16"/>
  <c r="AM24" i="16" l="1"/>
  <c r="AM30" i="16"/>
  <c r="AM26" i="16"/>
  <c r="AM28" i="16"/>
  <c r="AM19" i="16"/>
  <c r="AM34" i="16"/>
  <c r="AM32" i="16"/>
  <c r="AN26" i="16" l="1"/>
  <c r="AN34" i="16"/>
  <c r="AN28" i="16"/>
  <c r="AN30" i="16"/>
  <c r="AN19" i="16"/>
  <c r="AN24" i="16"/>
  <c r="AN32" i="16"/>
</calcChain>
</file>

<file path=xl/sharedStrings.xml><?xml version="1.0" encoding="utf-8"?>
<sst xmlns="http://schemas.openxmlformats.org/spreadsheetml/2006/main" count="1649" uniqueCount="1262">
  <si>
    <t xml:space="preserve">Descripción </t>
  </si>
  <si>
    <t>Grupo y Subgrupo</t>
  </si>
  <si>
    <t>DETALLE DE GRUPOS Y SUBGRUPOS</t>
  </si>
  <si>
    <t>GOBIERNO AUTÓNOMO DESCENTRALIZADO DEL DISTRITO METROPOLITANO DE QUITO</t>
  </si>
  <si>
    <t>https://contenido.bce.fin.ec/documentos/PublicacionesNotas/Catalogo/NotasTecnicas/nota82.pdf</t>
  </si>
  <si>
    <t>BANCO MUNDIAL</t>
  </si>
  <si>
    <t>CEPAL</t>
  </si>
  <si>
    <t>ONU</t>
  </si>
  <si>
    <t>FMI</t>
  </si>
  <si>
    <t>BCE</t>
  </si>
  <si>
    <t>https://www.expreso.ec/actualidad/economia/banco-mundial-modera-3-1-proyeccion-crecimiento-ecuador-2022-119259.html</t>
  </si>
  <si>
    <t>https://www.primicias.ec/noticias/economia/fmi-ecuador-menor-crecimiento-america-latina/</t>
  </si>
  <si>
    <t>https://www.cepal.org/es/comunicados/america-latina-caribe-desacelerara-su-crecimiento-21-2022-medio-importantes-asimetrias</t>
  </si>
  <si>
    <t>https://www.primicias.ec/noticias/economia/proyecciones-crecimiento-ecuador-mantienen-mejora/</t>
  </si>
  <si>
    <t>PROMEDIO</t>
  </si>
  <si>
    <t>HISTÓRICO</t>
  </si>
  <si>
    <t>PROMEDIO GENERAL</t>
  </si>
  <si>
    <t>FUENTE</t>
  </si>
  <si>
    <t>PROMEDIO FUENTES POR AÑO</t>
  </si>
  <si>
    <t>PARTIDA</t>
  </si>
  <si>
    <t>ASIGNACION INICIAL</t>
  </si>
  <si>
    <t>110102 A la Utilidad por la Venta de Predios Urban</t>
  </si>
  <si>
    <t>110201 A los Predios Urbanos</t>
  </si>
  <si>
    <t>110202 A los Predios Rurales</t>
  </si>
  <si>
    <t>110203 A la Inscripción en el Registro de la Propi</t>
  </si>
  <si>
    <t>110205 De Vehículos Motorizados de Transporte Terr</t>
  </si>
  <si>
    <t>110206 De Alcabalas</t>
  </si>
  <si>
    <t>110207 A los Activos Totales</t>
  </si>
  <si>
    <t>110312 A los Espectáculos Públicos</t>
  </si>
  <si>
    <t>110704 Patentes Comerciales, Industriales, Financi</t>
  </si>
  <si>
    <t>110710 Al Juego</t>
  </si>
  <si>
    <t>130102 Acceso a Lugares Públicos</t>
  </si>
  <si>
    <t>130103 Ocupación de Lugares Públicos</t>
  </si>
  <si>
    <t>130107 Venta de Bases</t>
  </si>
  <si>
    <t>130108 Prestación de Servicios</t>
  </si>
  <si>
    <t>130110 Control de Alimentos y de Establecimientos</t>
  </si>
  <si>
    <t>130111 Inscripciones, Registros y Matrículas</t>
  </si>
  <si>
    <t>130112 Permisos, Licencias y Patentes</t>
  </si>
  <si>
    <t>130113 Registro Sanitario y Toxicología</t>
  </si>
  <si>
    <t>130118 Aprobación de Planos e Inspección de Constr</t>
  </si>
  <si>
    <t>130128 Patentes de Conservación Minera</t>
  </si>
  <si>
    <t>130199 Otras Tasas</t>
  </si>
  <si>
    <t>130307 Superficiarios Mineros</t>
  </si>
  <si>
    <t>130308 Regalías Mineras</t>
  </si>
  <si>
    <t>130399 Otras Concesiones</t>
  </si>
  <si>
    <t>130407 Repavimentación Urbana</t>
  </si>
  <si>
    <t>130408 Aceras, Bordillos y Cercas</t>
  </si>
  <si>
    <t>130413 Obras de Regeneración Urbana</t>
  </si>
  <si>
    <t>130499 Otras Contribuciones</t>
  </si>
  <si>
    <t>140204 De Oficina, Didácticos y Publicaciones</t>
  </si>
  <si>
    <t>170199 Intereses por Otras Operaciones</t>
  </si>
  <si>
    <t>170202 Edificios, Locales y Residencias</t>
  </si>
  <si>
    <t>170299 Otros Arrendamientos</t>
  </si>
  <si>
    <t>170301 Tributaria</t>
  </si>
  <si>
    <t>170401 Tributarias</t>
  </si>
  <si>
    <t>170402 Infracción a Ordenanzas Municipales</t>
  </si>
  <si>
    <t>170404 Incumplimientos de Contratos</t>
  </si>
  <si>
    <t>170416 Infracciones a la Ley Orgánica de Transport</t>
  </si>
  <si>
    <t>170499 Otras Multas</t>
  </si>
  <si>
    <t>190101 Ejecución de Garantías</t>
  </si>
  <si>
    <t>190201 Indemnizaciones por Siniestros</t>
  </si>
  <si>
    <t>190299 Otras Indemnizaciones y Valores no Reclamad</t>
  </si>
  <si>
    <t>190401 Comisiones</t>
  </si>
  <si>
    <t>190407 Devolución de disponibilidades</t>
  </si>
  <si>
    <t>190499 Otros no Especificados</t>
  </si>
  <si>
    <t>240201 Terrenos</t>
  </si>
  <si>
    <t>270102 Bonos del Estado</t>
  </si>
  <si>
    <t>280101 Del Presupuesto General del Estado</t>
  </si>
  <si>
    <t>281002 Del Presupuesto General de Estado a Gobiern</t>
  </si>
  <si>
    <t>360301 De Organismos Multilaterales</t>
  </si>
  <si>
    <t>370102 De Fondos de Autogestión</t>
  </si>
  <si>
    <t>370104 De Préstamos</t>
  </si>
  <si>
    <t>380101 De Cuentas por Cobrar</t>
  </si>
  <si>
    <t>380107 De anticipos por Devengar de Ejercicios Ant</t>
  </si>
  <si>
    <t>380108 De anticipos por Devengar de Ejercicios Ant</t>
  </si>
  <si>
    <t>510105 Remuneraciones Unificadas</t>
  </si>
  <si>
    <t>510106 Salarios Unificados</t>
  </si>
  <si>
    <t>510108 Remuneración Mensual Unificada de Docentes</t>
  </si>
  <si>
    <t>510203 Decimotercer Sueldo</t>
  </si>
  <si>
    <t>510204 Decimocuarto Sueldo</t>
  </si>
  <si>
    <t>510304 Compensación por Transporte</t>
  </si>
  <si>
    <t>510306 Alimentación</t>
  </si>
  <si>
    <t>510401 Por Cargas Familiares</t>
  </si>
  <si>
    <t>510408 Subsidio de Antigüedad</t>
  </si>
  <si>
    <t>510502 Remuneración Unificada para Pasantes e Inte</t>
  </si>
  <si>
    <t>510507 Honorarios</t>
  </si>
  <si>
    <t>510509 Horas Extraordinarias y Suplementarias</t>
  </si>
  <si>
    <t>510510 Servicios Personales por Contrato</t>
  </si>
  <si>
    <t>510512 Subrogación</t>
  </si>
  <si>
    <t>510513 Encargos</t>
  </si>
  <si>
    <t>510601 Aporte Patronal</t>
  </si>
  <si>
    <t>510602 Fondo de Reserva</t>
  </si>
  <si>
    <t>510606 Asignación Global de Jubilación Patronal pa</t>
  </si>
  <si>
    <t>510706 Beneficio por Jubilación</t>
  </si>
  <si>
    <t>510707 Compensación por Vacaciones no Gozadas por</t>
  </si>
  <si>
    <t>530101 Agua Potable</t>
  </si>
  <si>
    <t>530104 Energía Eléctrica</t>
  </si>
  <si>
    <t>530105 Telecomunicaciones</t>
  </si>
  <si>
    <t>530106 Servicio de Correo</t>
  </si>
  <si>
    <t>530201 Transporte de Personal</t>
  </si>
  <si>
    <t>530202 Fletes y Maniobras</t>
  </si>
  <si>
    <t>530203 Almacenamiento, Embalaje, Desembalaje, Enva</t>
  </si>
  <si>
    <t>530204 Edición, Impresión, Reproducción, Public</t>
  </si>
  <si>
    <t>530205 Espectáculos Culturales y Sociales</t>
  </si>
  <si>
    <t>530207 Difusión, Información y Publicidad</t>
  </si>
  <si>
    <t>530208 Servicio de Seguridad y Vigilancia</t>
  </si>
  <si>
    <t>530209 Servicios de Aseo, Lavado de Vestimenta</t>
  </si>
  <si>
    <t>530225 Servicio de Incineración de Documentos Públ</t>
  </si>
  <si>
    <t>530230 Digitalización de Información y Datos Pú</t>
  </si>
  <si>
    <t>530235 Servicio de Alimentación</t>
  </si>
  <si>
    <t>530239 Membrecías</t>
  </si>
  <si>
    <t>530243 Garantía extendida de bienes</t>
  </si>
  <si>
    <t>530246 Servicios de Identificación, Marcación, Aut</t>
  </si>
  <si>
    <t>530248 Eventos Oficiales</t>
  </si>
  <si>
    <t>530301 Pasajes al Interior</t>
  </si>
  <si>
    <t>530302 Pasajes al Exterior</t>
  </si>
  <si>
    <t>530303 Viáticos y Subsistencias en el Interior</t>
  </si>
  <si>
    <t>530304 Viáticos y Subsistencias en el Exterior</t>
  </si>
  <si>
    <t>530307 Atención a Delegados Extranjeros y Nacional</t>
  </si>
  <si>
    <t>530402 Edificios, Locales, Residencias y Cablea</t>
  </si>
  <si>
    <t>530403 Mobiliarios (Instalación, Mantenimiento</t>
  </si>
  <si>
    <t>530404 Maquinarias y Equipos (Instalación, Mant</t>
  </si>
  <si>
    <t>530405 Vehículos (Servicio para Mantenimiento y Re</t>
  </si>
  <si>
    <t>530409 Libros y Colecciones</t>
  </si>
  <si>
    <t>530415 Bienes Biológicos</t>
  </si>
  <si>
    <t>530417 Infraestructura</t>
  </si>
  <si>
    <t>530418 Mantenimiento de Áreas Verdes y Arreglo de</t>
  </si>
  <si>
    <t>530502 Edificios, Locales y Residencias, Parque</t>
  </si>
  <si>
    <t>530503 Mobiliario (Arrendamiento)</t>
  </si>
  <si>
    <t>530504 Maquinarias y Equipos (Arrendamiento)</t>
  </si>
  <si>
    <t>530505 Vehículos (Arrendamiento)</t>
  </si>
  <si>
    <t>530602 Servicio de Auditoría</t>
  </si>
  <si>
    <t>530606 Honorarios por Contratos Civiles de Servici</t>
  </si>
  <si>
    <t>530609 Investigaciones Profesionales y Análisis</t>
  </si>
  <si>
    <t>530612 Capacitación a Servidores Publicos</t>
  </si>
  <si>
    <t>530701 Desarrollo, Actualización, Asistencia Técni</t>
  </si>
  <si>
    <t>530702 Arrendamiento y Licencias de Uso de Paquete</t>
  </si>
  <si>
    <t>530704 Mantenimiento y Reparación de Equipos y Sis</t>
  </si>
  <si>
    <t>530801 Alimentos y Bebidas</t>
  </si>
  <si>
    <t>530802 Vestuario, Lencería, Prendas de Protecc</t>
  </si>
  <si>
    <t>530803 Combustibles y Lubricantes</t>
  </si>
  <si>
    <t>530804 Materiales de Oficina</t>
  </si>
  <si>
    <t>530805 Materiales de Aseo</t>
  </si>
  <si>
    <t>530807 Materiales de Impresión, Fotografía, Rep</t>
  </si>
  <si>
    <t>530809 Medicamentos</t>
  </si>
  <si>
    <t>530810 Dispositivos Médicos para Laboratorio Cl</t>
  </si>
  <si>
    <t>530811 Insumos, Materiales y Suministros para Cons</t>
  </si>
  <si>
    <t>530812 Materiales Didácticos</t>
  </si>
  <si>
    <t>530813 Repuestos y Accesorios</t>
  </si>
  <si>
    <t>530819 Accesorios e Insumos Químicos y Orgánicos</t>
  </si>
  <si>
    <t>530820 Menaje y Accesorios Descartables</t>
  </si>
  <si>
    <t>530822 Condecoraciones</t>
  </si>
  <si>
    <t>530823 Egresos para Sanidad Agropecuaria</t>
  </si>
  <si>
    <t>530826 Dispositivos Médicos de Uso General</t>
  </si>
  <si>
    <t>530827 Uniformes Deportivos</t>
  </si>
  <si>
    <t>531403 Mobiliario</t>
  </si>
  <si>
    <t>531404 Maquinarias y Equipos</t>
  </si>
  <si>
    <t>531406 Herramientas y Equipos menores</t>
  </si>
  <si>
    <t>531407 Equipos, Sistemas y Paquetes Informáticos</t>
  </si>
  <si>
    <t>560201 Sector Público Financiero</t>
  </si>
  <si>
    <t>560301 A Organismos Multilaterales</t>
  </si>
  <si>
    <t>560304 Al Sector Privado No Financiero</t>
  </si>
  <si>
    <t>570102 Tasas Generales, Impuestos, Contribuciones,</t>
  </si>
  <si>
    <t>570201 Seguros</t>
  </si>
  <si>
    <t>570203 Comisiones Bancarias</t>
  </si>
  <si>
    <t>570206 Costas Judiciales, Trámites Notariales, Leg</t>
  </si>
  <si>
    <t>570215 Indemnizaciones por Sentencias Judiciales</t>
  </si>
  <si>
    <t>570219 Devoluciones</t>
  </si>
  <si>
    <t>580101 A Entidades del Presupuesto General del</t>
  </si>
  <si>
    <t>580102 A Entidades Descentralizadas y Autónomas</t>
  </si>
  <si>
    <t>580103 A Empresas Públicas</t>
  </si>
  <si>
    <t>580209 A Jubilados Patronales</t>
  </si>
  <si>
    <t>730101 Agua Potable</t>
  </si>
  <si>
    <t>730104 Energía Eléctrica</t>
  </si>
  <si>
    <t>730105 Telecomunicaciones</t>
  </si>
  <si>
    <t>730106 Servicio de Correo</t>
  </si>
  <si>
    <t>730201 Transporte de Personal</t>
  </si>
  <si>
    <t>730202 Fletes y Maniobras</t>
  </si>
  <si>
    <t>730203 Almacenamiento, Embalaje, Desembalaje, Enva</t>
  </si>
  <si>
    <t>730204 Edición, Impresión, Reproducción, Publicaci</t>
  </si>
  <si>
    <t>730205 Espectáculos Culturales y Sociales</t>
  </si>
  <si>
    <t>730207 Difusión, Información y Publicidad</t>
  </si>
  <si>
    <t>730208 Servicio de Seguridad y Vigilancia</t>
  </si>
  <si>
    <t>730209 Servicios de Aseo, Lavado de Vestimenta de</t>
  </si>
  <si>
    <t>730210 Servicio de Guardería</t>
  </si>
  <si>
    <t>730222 Servicios y Derechos en Producción y Progra</t>
  </si>
  <si>
    <t>730226 Servicios Médicos Hospitalarios y Complemen</t>
  </si>
  <si>
    <t>730235 Servicio de Alimentación</t>
  </si>
  <si>
    <t>730236 Servicios en Plantaciones Forestales</t>
  </si>
  <si>
    <t>730237 Remediación, Restauración y Descontaminació</t>
  </si>
  <si>
    <t>730239 Membrecías</t>
  </si>
  <si>
    <t>730241 Servicios de Monitoreo de la Información en</t>
  </si>
  <si>
    <t>730243 Garantía Extendida de Bienes</t>
  </si>
  <si>
    <t>730248 Eventos Oficiales</t>
  </si>
  <si>
    <t>730249 Eventos Públicos Promocionales</t>
  </si>
  <si>
    <t>730301 Pasajes al Interior</t>
  </si>
  <si>
    <t>730302 Pasajes al Exterior</t>
  </si>
  <si>
    <t>730303 Viáticos y Subsistencias en el Interior</t>
  </si>
  <si>
    <t>730304 Viáticos y Subsistencias en el Exterior</t>
  </si>
  <si>
    <t>730307 Atención a Delegados Extranjeros y Nacional</t>
  </si>
  <si>
    <t>730402 Edificios, Locales, Residencias y Cableado</t>
  </si>
  <si>
    <t>730403 Mobiliarios (Instalación, Mantenimiento y R</t>
  </si>
  <si>
    <t>730404 Maquinarias y Equipos (Instalación, Manteni</t>
  </si>
  <si>
    <t>730405 Vehículos (Servicio para Mantenimiento y</t>
  </si>
  <si>
    <t>730406 Herramientas (Mantenimiento y Reparación)</t>
  </si>
  <si>
    <t>730415 Bienes Biológicos</t>
  </si>
  <si>
    <t>730417 Infraestructura</t>
  </si>
  <si>
    <t>730418 Mantenimiento de Áreas Verdes y Arreglo de</t>
  </si>
  <si>
    <t>730425 Instalación, Readecuación, Montaje de Expos</t>
  </si>
  <si>
    <t>730502 Edificios, Locales, Residencias, Parqueader</t>
  </si>
  <si>
    <t>730503 Mobiliario (Arrendamiento)</t>
  </si>
  <si>
    <t>730504 Maquinarias y Equipos (Arrendamiento)</t>
  </si>
  <si>
    <t>730505 Vehículos (Arrendamiento)</t>
  </si>
  <si>
    <t>730601 Consultoría, Asesoría e Investigación</t>
  </si>
  <si>
    <t>730602 Servicio de Auditoría</t>
  </si>
  <si>
    <t>730604 Fiscalización e Inspecciones Técnicas</t>
  </si>
  <si>
    <t>730605 Estudio y Diseño de Proyectos</t>
  </si>
  <si>
    <t>730606 Honorarios por Contratos Civiles de Servici</t>
  </si>
  <si>
    <t>730607 Servicios Técnicos Especializados</t>
  </si>
  <si>
    <t>730609 Investigaciones Profesionales y Análisis de</t>
  </si>
  <si>
    <t>730610 Servicios de Cartografía</t>
  </si>
  <si>
    <t>730612 Capacitación a Servidores Públicos</t>
  </si>
  <si>
    <t>730613 Capacitación para la Ciudadanía en General</t>
  </si>
  <si>
    <t>730701 Desarrollo, Actualización, Asistencia Técni</t>
  </si>
  <si>
    <t>730702 Arrendamiento y Licencias de Uso de Paquete</t>
  </si>
  <si>
    <t>730704 Mantenimiento y Reparación de Equipos y Sis</t>
  </si>
  <si>
    <t>730801 Alimentos y Bebidas</t>
  </si>
  <si>
    <t>730802 Vestuario, Lencería, Prendas de Protección</t>
  </si>
  <si>
    <t>730803 Combustibles y Lubricantes</t>
  </si>
  <si>
    <t>730804 Materiales de Oficina</t>
  </si>
  <si>
    <t>730805 Materiales de Aseo</t>
  </si>
  <si>
    <t>730807 Materiales de Impresión, Fotografía, Reprod</t>
  </si>
  <si>
    <t>730808 Instrumental Médico Quirúrgico</t>
  </si>
  <si>
    <t>730809 Medicamentos</t>
  </si>
  <si>
    <t>730810 Dispositivos Médicos para Laboratorio Cl</t>
  </si>
  <si>
    <t>730811 Insumos, Materiales y Suministros para Cons</t>
  </si>
  <si>
    <t>730812 Materiales Didácticos</t>
  </si>
  <si>
    <t>730813 Repuestos y Accesorios</t>
  </si>
  <si>
    <t>730814 Suministros para Actividades Agropecuarias</t>
  </si>
  <si>
    <t>730819 Accesorios e Insumos Químicos y Orgánicos</t>
  </si>
  <si>
    <t>730820 Menaje y Accesorios Descartables</t>
  </si>
  <si>
    <t>730823 Egresos para Sanidad Agropecuaria</t>
  </si>
  <si>
    <t>730826 Dispositivos Médicos de Uso General</t>
  </si>
  <si>
    <t>730829 Insumos, Materiales, Suministros y Bienes p</t>
  </si>
  <si>
    <t>730832 Dispositivos Médicos para Odontología</t>
  </si>
  <si>
    <t>731002 Suministros para la defensa y seguridad púb</t>
  </si>
  <si>
    <t>731403 Mobiliarios</t>
  </si>
  <si>
    <t>731404 Maquinarias y Equipos</t>
  </si>
  <si>
    <t>731406 Herramientas y equipos menores</t>
  </si>
  <si>
    <t>731407 Equipos, Sistemas y Paquetes Informáticos</t>
  </si>
  <si>
    <t>731408 Bienes Artísticos, Culturales, Bienes Depor</t>
  </si>
  <si>
    <t>731409 Libros y Colecciones</t>
  </si>
  <si>
    <t>731411 Partes y Repuestos</t>
  </si>
  <si>
    <t>731515 Plantas</t>
  </si>
  <si>
    <t>750104 Urbanización y Embellecimiento</t>
  </si>
  <si>
    <t>750105 Transporte y Vías</t>
  </si>
  <si>
    <t>750107 Construcciones y Edificaciones</t>
  </si>
  <si>
    <t>750108 Hospitales, Centros de Asistencia Social</t>
  </si>
  <si>
    <t>750501 Obras de Infraestructura</t>
  </si>
  <si>
    <t>750504 Obras de Líneas, Redes e Instalaciones Eléc</t>
  </si>
  <si>
    <t>770102 Tasas Generales, Impuestos, Contribuciones,</t>
  </si>
  <si>
    <t>770206 Costas Judiciales, Trámites Notariales, Leg</t>
  </si>
  <si>
    <t>780102 A Entidades Descentralizadas y Autónomas</t>
  </si>
  <si>
    <t>780103 A Empresas Públicas</t>
  </si>
  <si>
    <t>780104 A Gobiernos Autónomos Descentralizados</t>
  </si>
  <si>
    <t>780204 Transferencias o Donaciones al Sector Priva</t>
  </si>
  <si>
    <t>780206 Becas</t>
  </si>
  <si>
    <t>840103 Mobiliarios</t>
  </si>
  <si>
    <t>840104 Maquinarias y Equipos</t>
  </si>
  <si>
    <t>840105 Vehículos</t>
  </si>
  <si>
    <t>840106 Herramientas</t>
  </si>
  <si>
    <t>840107 Equipos, Sistemas y Paquetes Informáticos</t>
  </si>
  <si>
    <t>840111 Partes y Repuestos</t>
  </si>
  <si>
    <t>840113 Equipos Médicos</t>
  </si>
  <si>
    <t>840115 Equipos Odontológicos</t>
  </si>
  <si>
    <t>840301 Terrenos (Expropiación)</t>
  </si>
  <si>
    <t>840302 Edificios, Locales y Residencias (Expropiac</t>
  </si>
  <si>
    <t>840401 Patentes, Derechos de Autor, Marcas Registr</t>
  </si>
  <si>
    <t>840512 Semovientes</t>
  </si>
  <si>
    <t>960201 Al Sector Público Financiero</t>
  </si>
  <si>
    <t>960301 A Organismos Multilaterales</t>
  </si>
  <si>
    <t>960604 Al Sector Privado no Financiero</t>
  </si>
  <si>
    <t>990101 Obligaciones de Ejercicios Anteriores por</t>
  </si>
  <si>
    <t>990102 Obligaciones de Ejercicios Anteriores por E</t>
  </si>
  <si>
    <t>990103 Obligaciones de Ejercicios Anteriores por L</t>
  </si>
  <si>
    <t>MUNICIPIO DEL DISTRITO METROPOLITANO DE QUITO</t>
  </si>
  <si>
    <t>CÉDULA PRESUPUESTARIA DE INGRESOS</t>
  </si>
  <si>
    <t>CON CORTE AL 31 DE DICIEMBRE DEL 2021</t>
  </si>
  <si>
    <t>Partida Presupuestaria</t>
  </si>
  <si>
    <t xml:space="preserve"> Asignación inicial</t>
  </si>
  <si>
    <t xml:space="preserve"> Traspasos</t>
  </si>
  <si>
    <t xml:space="preserve"> Codificado</t>
  </si>
  <si>
    <t xml:space="preserve"> Devengado</t>
  </si>
  <si>
    <t xml:space="preserve"> Recaudado</t>
  </si>
  <si>
    <t>170102 Intereses y Comisiones de Títulos - Valores</t>
  </si>
  <si>
    <t>170107 Dividendos de Sociedades y Empresas Privada</t>
  </si>
  <si>
    <t>170399 Otros Intereses por Mora</t>
  </si>
  <si>
    <t>180102 De Entidades Descentralizadas y Autónomas</t>
  </si>
  <si>
    <t>240103 Mobiliario</t>
  </si>
  <si>
    <t>240202 Edificios, Locales y Residencias</t>
  </si>
  <si>
    <t>280111 De Convenios Legalmente Suscritos</t>
  </si>
  <si>
    <t>280301 De Organismos Multilaterales</t>
  </si>
  <si>
    <t>Total general</t>
  </si>
  <si>
    <t>990101 Obligaciones de Ejercicios Anteriores por E</t>
  </si>
  <si>
    <t>870304 Compra de Acciones</t>
  </si>
  <si>
    <t>780102 A Entidades Descentralizadas y Autónomas (T</t>
  </si>
  <si>
    <t>780101 A Entidades del Presupuesto General del Est</t>
  </si>
  <si>
    <t>770201 Seguros</t>
  </si>
  <si>
    <t>750111 Habilitación y Protección del Suelo, Subsue</t>
  </si>
  <si>
    <t>750108 Hospitales, Centros de Asistencia Social y</t>
  </si>
  <si>
    <t>731408 Bienes Artísticos, Culturales, Bienes De</t>
  </si>
  <si>
    <t>730824 Insumos, Bienes y Materiales para la Produc</t>
  </si>
  <si>
    <t>730814 Suministros para Actividades Agropecuarias,</t>
  </si>
  <si>
    <t>730807 Materiales de Impresión, Fotografía, Rep</t>
  </si>
  <si>
    <t>730802 Vestuario, Lencería, Prendas de Protecci</t>
  </si>
  <si>
    <t>730704 Mantenimiento y Reparación de Equipos y</t>
  </si>
  <si>
    <t>730703 Arrendamiento de Equipos Informáticos</t>
  </si>
  <si>
    <t>730701 Desarrollo, Actualización, Asistencia Té</t>
  </si>
  <si>
    <t>730613 Capacitación para la Ciudadanía en Gener</t>
  </si>
  <si>
    <t>730601 Consultoría, Asesoría e Investigación Es</t>
  </si>
  <si>
    <t>730418 Mantenimiento de Áreas Verdes y Arreglo</t>
  </si>
  <si>
    <t>730404 Maquinarias y Equipos (Instalación, Mant</t>
  </si>
  <si>
    <t>730402 Edificios, Locales, Residencias y Cablea</t>
  </si>
  <si>
    <t>730307 Gastos para la Atención de Delegados Extran</t>
  </si>
  <si>
    <t>730230 Digitalización de Información y Datos Públi</t>
  </si>
  <si>
    <t>730225 Servicio de Incineración de Documentos Públ</t>
  </si>
  <si>
    <t>730204 Edición, Impresión, Reproducción, Public</t>
  </si>
  <si>
    <t>730203 Almacenamiento, Embalaje, Desembalaje, E</t>
  </si>
  <si>
    <t>710707 Compensación por Vacaciones no Gozadas por</t>
  </si>
  <si>
    <t>710602 Fondo de Reserva</t>
  </si>
  <si>
    <t>710601 Aporte Patronal</t>
  </si>
  <si>
    <t>710510 Servicios Personales por Contrato</t>
  </si>
  <si>
    <t>710204 Decimo Cuarto Sueldo</t>
  </si>
  <si>
    <t>710203 Decimo Tercer Sueldo</t>
  </si>
  <si>
    <t>580102 A Entidades Descentralizadas y Autónomas (T</t>
  </si>
  <si>
    <t>531515 Plantas</t>
  </si>
  <si>
    <t>531408 Bienes Artísticos, Culturales, Bienes De</t>
  </si>
  <si>
    <t>530832 Dispositivos Médicos para Odontología</t>
  </si>
  <si>
    <t>530808 Instrumental Médico Quirúrgico</t>
  </si>
  <si>
    <t>530605 Estudio y Diseño de Proyectos</t>
  </si>
  <si>
    <t>530601 Consultoría, Asesoría e Investigación Es</t>
  </si>
  <si>
    <t>530504 Maquinarias y Equipos (Arrendamientos)</t>
  </si>
  <si>
    <t>530419 Bienes Deportivos (Instalación, Mantenimien</t>
  </si>
  <si>
    <t>530249 Eventos Públicos Promocionales</t>
  </si>
  <si>
    <t>530244 Servicio de Confección de Menaje de Hogar y</t>
  </si>
  <si>
    <t>530230 Digitalización de Información y Datos Públi</t>
  </si>
  <si>
    <t>530101  Agua Potable</t>
  </si>
  <si>
    <t>510710 Por Compra de Renuncia</t>
  </si>
  <si>
    <t>510704 Compensación por Desahucio</t>
  </si>
  <si>
    <t>510702 Supresión de Puesto</t>
  </si>
  <si>
    <t>510409 Beneficios Sociales</t>
  </si>
  <si>
    <t xml:space="preserve"> Pagado</t>
  </si>
  <si>
    <t xml:space="preserve"> Comprometido</t>
  </si>
  <si>
    <t xml:space="preserve"> Reformas</t>
  </si>
  <si>
    <t>CÉDULA PRESUPUESTARIA DE GASTOS</t>
  </si>
  <si>
    <t>GAD DEL DISTRITO METROPOLITANO DE QUITO</t>
  </si>
  <si>
    <t xml:space="preserve">BALANCE DE COMPROBACION CONSOLIDADO </t>
  </si>
  <si>
    <t>AL 31 DE DICIEMBRE DE 2021 (EN DOLARES)</t>
  </si>
  <si>
    <t>(Adm.Central;Adm. Zonales: Norte, Centro, Sur, Los Chillos, Tumbaco, Delicia, Calderòn, Quitumbe; Escuelas: Sucre, Espejo, Quitumbe;</t>
  </si>
  <si>
    <t xml:space="preserve">Colegios: Benalcàzar, Fernàndez Madrid; Unidad de Salud: Norte, Centro, Sur; Policia Metropolitana;  Regula Tu Barrio </t>
  </si>
  <si>
    <t>Registro de la Propiedad, Agencia Metrop de Control, Colegio Julio Moreno, Colegio Oswaldo Lombeyda, Colegio Milenio Bicentenario, Colegio San Frco. De Quito</t>
  </si>
  <si>
    <t>Agencia de Coordinacion Distrital de Comercio, Instituto de Patrimonio, Agencia Turistica la Mariscal, Agencia de Transito, Unidad Patronato San Jose)</t>
  </si>
  <si>
    <t>CODIGO</t>
  </si>
  <si>
    <t>DENOMINACION</t>
  </si>
  <si>
    <t>S.INIC DEUDOR</t>
  </si>
  <si>
    <t>S.INIC. ACREEDOR</t>
  </si>
  <si>
    <t>FLUJOS DEBITOS</t>
  </si>
  <si>
    <t>FLUJOS CREDITOS</t>
  </si>
  <si>
    <t>SUMAS DEBITOS</t>
  </si>
  <si>
    <t>SUMAS CREDITOS</t>
  </si>
  <si>
    <t>S.FIN.DEUDOR</t>
  </si>
  <si>
    <t>S.FIN.ACREEDOR</t>
  </si>
  <si>
    <t>11103</t>
  </si>
  <si>
    <t>BANCO CENTRAL DEL ECUADOR MONEDA DE CURSO LEGAL</t>
  </si>
  <si>
    <t>11115</t>
  </si>
  <si>
    <t>BANCOS COMERCIALES MONEDA DE CURSO LEGAL-CUENTA DE RECAUDACION</t>
  </si>
  <si>
    <t>11133</t>
  </si>
  <si>
    <t>NOTAS DE CRÉDITO POR EFECTIVIZAR</t>
  </si>
  <si>
    <t>11135</t>
  </si>
  <si>
    <t>OTROS DOCUMENTOS POR EFECTIVIZAR</t>
  </si>
  <si>
    <t>1120101</t>
  </si>
  <si>
    <t>ANTICIPOS DE REMUNERACIONES TIPO “A”</t>
  </si>
  <si>
    <t>11203</t>
  </si>
  <si>
    <t>ANTICIPOS A CONTRATISTAS DE OBRAS</t>
  </si>
  <si>
    <t>11205</t>
  </si>
  <si>
    <t>ANTICIPOS A PROVEEDORES DE BIENES Y/O SERVICIOS</t>
  </si>
  <si>
    <t>1120701</t>
  </si>
  <si>
    <t>SUBROGACIONES DE DEUDA</t>
  </si>
  <si>
    <t>1120702</t>
  </si>
  <si>
    <t>OTROS ANTICIPOS POR OBLIGACIONES DE ENTES PUBLICOS</t>
  </si>
  <si>
    <t>11211</t>
  </si>
  <si>
    <t>GARANTÍAS ENTREGADAS</t>
  </si>
  <si>
    <t>1121301</t>
  </si>
  <si>
    <t>CAJA CHICA INSTITUCIONAL</t>
  </si>
  <si>
    <t>1121303</t>
  </si>
  <si>
    <t>FONDO ROTATIVO INSTITUCIONAL</t>
  </si>
  <si>
    <t>1121501</t>
  </si>
  <si>
    <t>ANTICIPOS DE VIÁTICOS, PASAJES Y OTROS DE VIAJE INSTITUCIONALES</t>
  </si>
  <si>
    <t>1121503</t>
  </si>
  <si>
    <t>OTROS FONDOS PARA FINES ESPECÍFICOS</t>
  </si>
  <si>
    <t>11217</t>
  </si>
  <si>
    <t>DÉBITOS DE TESORERÍA</t>
  </si>
  <si>
    <t>11221</t>
  </si>
  <si>
    <t>EGRESOS REALIZADOS POR RECUPERAR (IESS)</t>
  </si>
  <si>
    <t>11236</t>
  </si>
  <si>
    <t>PARTICIPACIONES FIDUCIARIAS</t>
  </si>
  <si>
    <t>1124101</t>
  </si>
  <si>
    <t>CANJE DE TITULOS,VALORES Y DESCUENTOS</t>
  </si>
  <si>
    <t>11250</t>
  </si>
  <si>
    <t>POR RECUPERACIÓN DE FONDOS</t>
  </si>
  <si>
    <t>11311</t>
  </si>
  <si>
    <t>CUENTAS POR COBRAR IMPUESTOS</t>
  </si>
  <si>
    <t>11313</t>
  </si>
  <si>
    <t>CUENTAS POR COBRAR TASAS Y CONTRIBUCIONES</t>
  </si>
  <si>
    <t>11314</t>
  </si>
  <si>
    <t>CUENTAS POR COBRAR VENTA DE BIENES Y SERVICIOS</t>
  </si>
  <si>
    <t>11317</t>
  </si>
  <si>
    <t>CUENTAS POR COBRAR RENTAS DE INVERSIONES Y MULTAS</t>
  </si>
  <si>
    <t>11318</t>
  </si>
  <si>
    <t>CUENTAS POR COBRAR TRANSFERENCIAS Y DONACIONES CORRIENTES</t>
  </si>
  <si>
    <t>11319</t>
  </si>
  <si>
    <t>CUENTAS POR COBRAR OTROS INGRESOS</t>
  </si>
  <si>
    <t>11324</t>
  </si>
  <si>
    <t>CUENTAS POR COBRAR VENTA DE ACTIVOS NO FINANCIEROS</t>
  </si>
  <si>
    <t>11327</t>
  </si>
  <si>
    <t>CUENTAS POR COBRAR RECUPERACIÓN DE INVERSIONES</t>
  </si>
  <si>
    <t>11328</t>
  </si>
  <si>
    <t>CUENTAS POR COBRAR TRANSFERENCIAS Y DONACIONES DE CAPITAL E INVERSIÓN</t>
  </si>
  <si>
    <t>11336</t>
  </si>
  <si>
    <t>CUENTAS POR COBRAR FINANCIAMIENTO PÚBLICO</t>
  </si>
  <si>
    <t>1138102</t>
  </si>
  <si>
    <t>CUENTAS POR COBRAR IMPUESTO AL VALOR AGREGADO – VENTAS</t>
  </si>
  <si>
    <t>1138103</t>
  </si>
  <si>
    <t>CTAS XCOBRAR IVA COMPRAS 100% LEY REFORMATOR LRTI</t>
  </si>
  <si>
    <t>1138311</t>
  </si>
  <si>
    <t>CUENTAS POR COBRAR AÑOS ANTERIORES IMPUESTOS</t>
  </si>
  <si>
    <t>1138313</t>
  </si>
  <si>
    <t>CUENTAS POR COBRAR AÑOS ANTERIORES TASAS Y CONTRIBUCIONES</t>
  </si>
  <si>
    <t>1138314</t>
  </si>
  <si>
    <t>CUENTAS POR COBRAR AÑOS ANTERIORES VENTA DE BIENES Y SERVICIOS</t>
  </si>
  <si>
    <t>1138317</t>
  </si>
  <si>
    <t>CUENTAS POR COBRAR AÑOS ANTERIORES RENTA DE INVERSIONES Y MULTAS</t>
  </si>
  <si>
    <t>1138319</t>
  </si>
  <si>
    <t>CUENTAS POR COBRAR AÑOS ANTERIORES OTROS INGRESOS</t>
  </si>
  <si>
    <t>1138328</t>
  </si>
  <si>
    <t>CUENTAS POR COBRAR AÑOS ANTERIORES TRANSFERENCIAS Y DONACIONES DE CAPITAL</t>
  </si>
  <si>
    <t>1138381</t>
  </si>
  <si>
    <t>CUENTAS POR COBRAR AÑOS ANTERIORES  IMPUESTO AL VALOR AGREGADO-COMPRAS</t>
  </si>
  <si>
    <t>1138383</t>
  </si>
  <si>
    <t>CUENTAS POR COBRAR AÑOS ANTERIORES</t>
  </si>
  <si>
    <t>1210501</t>
  </si>
  <si>
    <t>CERTIFICADOS DEL TESORO NACIONAL - CTS</t>
  </si>
  <si>
    <t>1220504</t>
  </si>
  <si>
    <t>ACCIONES</t>
  </si>
  <si>
    <t>1230107</t>
  </si>
  <si>
    <t>PRÉSTAMOS AL SECTOR PRIVADO</t>
  </si>
  <si>
    <t>1230111</t>
  </si>
  <si>
    <t>ANTICIPOS A SERVIDORES PÚBLICOS (PARA AJUSTES)</t>
  </si>
  <si>
    <t>1248311</t>
  </si>
  <si>
    <t>1248313</t>
  </si>
  <si>
    <t>1248314</t>
  </si>
  <si>
    <t>1248317</t>
  </si>
  <si>
    <t>1248318</t>
  </si>
  <si>
    <t>CUENTAS POR COBRAR AÑOS ANTERIORES TRANSFERENCIAS Y DONACIONES CORRIENTES</t>
  </si>
  <si>
    <t>1248319</t>
  </si>
  <si>
    <t>1248324</t>
  </si>
  <si>
    <t>CUENTAS POR COBRAR AÑOS ANTERIORES VENTA DE ACTIVOS FINANCIEROS</t>
  </si>
  <si>
    <t>1248328</t>
  </si>
  <si>
    <t>1248381</t>
  </si>
  <si>
    <t>1248383</t>
  </si>
  <si>
    <t>1310101</t>
  </si>
  <si>
    <t>EXISTENCIAS DE ALIMENTOS Y BEBIDAS</t>
  </si>
  <si>
    <t>1310102</t>
  </si>
  <si>
    <t>EXISTENCIAS DE VESTUARIO, LENCERÍA, PRENDAS DE PROTECCIÓN; Y, ACCESORIOS PARA UNIFORMES MILITARES Y POLICIALES</t>
  </si>
  <si>
    <t>1310103</t>
  </si>
  <si>
    <t>EXISTENCIAS DE COMBUSTIBLES Y LUBRICANTES</t>
  </si>
  <si>
    <t>1310104</t>
  </si>
  <si>
    <t>EXISTENCIAS DE MATERIALES DE OFICINA</t>
  </si>
  <si>
    <t>1310105</t>
  </si>
  <si>
    <t>EXISTENCIAS DE MATERIALES DE ASEO</t>
  </si>
  <si>
    <t>1310106</t>
  </si>
  <si>
    <t>EXISTENCIAS DE HERRAMIENTAS</t>
  </si>
  <si>
    <t>1310107</t>
  </si>
  <si>
    <t>EXISTENCIAS DE MATERIALES DE IMPRESIÓN, FOTOGRAFÍA, REPRODUCCIÓN Y PUBLICACIONES</t>
  </si>
  <si>
    <t>1310108</t>
  </si>
  <si>
    <t>EXISTENCIAS DE INSTRUMENTAL MÉDICO MENOR</t>
  </si>
  <si>
    <t>1310109</t>
  </si>
  <si>
    <t>EXISTENCIAS DE MEDICINAS Y PRODUCTOS FARMACÉUTICOS</t>
  </si>
  <si>
    <t>1310110</t>
  </si>
  <si>
    <t>EXISTENCIAS DE MATERIALES PARA LABORATORIO Y USO MÉDICO</t>
  </si>
  <si>
    <t>1310111</t>
  </si>
  <si>
    <t>EXISTENCIAS DE MATERIALES DE CONSTRUCCIÓN, ELÉCTRICOS, PLOMERÍA, CARPINTERÍA Y SEÑALIZACIÓN VIAL</t>
  </si>
  <si>
    <t>1310112</t>
  </si>
  <si>
    <t>EXISTENCIAS DE MATERIALES DIDÁCTICOS</t>
  </si>
  <si>
    <t>1310113</t>
  </si>
  <si>
    <t>EXISTENCIAS DE REPUESTOS Y ACCESORIOS</t>
  </si>
  <si>
    <t>1310114</t>
  </si>
  <si>
    <t>EXISTENCIAS PARA ACTIVIDADES AGROPECUARIAS, PESCA Y CAZA</t>
  </si>
  <si>
    <t>1310119</t>
  </si>
  <si>
    <t>ADQUISICIÓN DE ACCESORIOS E INSUMOS QUÍMICOS Y ORGÁNICOS</t>
  </si>
  <si>
    <t>1310120</t>
  </si>
  <si>
    <t>MENAJE DE COCINA, DE HOGAR, ACCESORIOS DESCARTABLES Y ACCESORIOS DE OFICINA</t>
  </si>
  <si>
    <t>1310122</t>
  </si>
  <si>
    <t>CONDECORACIONES Y HOMENAJES EN ACTOS PROTOCOLARIOS</t>
  </si>
  <si>
    <t>1310123</t>
  </si>
  <si>
    <t>ALIMENTOS, MEDICINAS, PRODUCTOS DE ASEO Y ACCESORIOS PARA ANIMALES</t>
  </si>
  <si>
    <t>1310126</t>
  </si>
  <si>
    <t>INSUMOS PARA PROCEDIMIENTOS MÉDICOS</t>
  </si>
  <si>
    <t>1310127</t>
  </si>
  <si>
    <t>UNIFORMES DEPORTIVOS</t>
  </si>
  <si>
    <t>1310132</t>
  </si>
  <si>
    <t>EXIST.DE DISPOSITIVOS MEDICOS PARA ODONTOLOGIA</t>
  </si>
  <si>
    <t>1310141</t>
  </si>
  <si>
    <t>REP Y ACESOR PARA VEHICULOS TERRESTRES</t>
  </si>
  <si>
    <t>1310144</t>
  </si>
  <si>
    <t>REP Y ACESOR PARA MAQUINAR,PLANTAS ELECT, EQUIPOS Y OTROS</t>
  </si>
  <si>
    <t>1310199</t>
  </si>
  <si>
    <t>EXIST.OTROS USO CONSUMO C</t>
  </si>
  <si>
    <t>1410103</t>
  </si>
  <si>
    <t>MOBILIARIOS</t>
  </si>
  <si>
    <t>1410104</t>
  </si>
  <si>
    <t>MAQUINARIAS Y EQUIPOS</t>
  </si>
  <si>
    <t>1410105</t>
  </si>
  <si>
    <t>VEHÍCULOS</t>
  </si>
  <si>
    <t>1410106</t>
  </si>
  <si>
    <t>HERRAMIENTAS</t>
  </si>
  <si>
    <t>1410107</t>
  </si>
  <si>
    <t>EQUIPOS, SISTEMAS Y PAQUETES INFORMÁTICOS</t>
  </si>
  <si>
    <t>1410108</t>
  </si>
  <si>
    <t>BIENES ARTÍSTICOS Y CULTURALES</t>
  </si>
  <si>
    <t>1410109</t>
  </si>
  <si>
    <t>LIBROS Y COLECCIONES</t>
  </si>
  <si>
    <t>1410110</t>
  </si>
  <si>
    <t>PERTRECHOS PARA LA DEFENSA Y SEGURIDAD PÚBLICA</t>
  </si>
  <si>
    <t>1410111</t>
  </si>
  <si>
    <t>PARTES Y REPUESTOS</t>
  </si>
  <si>
    <t>1410113</t>
  </si>
  <si>
    <t>EQUIPO MEDICO</t>
  </si>
  <si>
    <t>1410114</t>
  </si>
  <si>
    <t>INSTRUMENTAL MEDICO</t>
  </si>
  <si>
    <t>1410115</t>
  </si>
  <si>
    <t>EQUIPO ODONTOLOGICO</t>
  </si>
  <si>
    <t>1410301</t>
  </si>
  <si>
    <t>TERRENOS</t>
  </si>
  <si>
    <t>1410302</t>
  </si>
  <si>
    <t>EDIFICIOS, LOCALES Y RESIDENCIAS</t>
  </si>
  <si>
    <t>1410512</t>
  </si>
  <si>
    <t>SEMOVIENTES</t>
  </si>
  <si>
    <t>1419903</t>
  </si>
  <si>
    <t>(-) DEPRECIACIÓN ACUMULADA DE MOBILIARIOS</t>
  </si>
  <si>
    <t>1419904</t>
  </si>
  <si>
    <t>(-) DEPRECIACIÓN ACUMULADA DE MAQUINARIAS Y EQUIPOS</t>
  </si>
  <si>
    <t>1419905</t>
  </si>
  <si>
    <t>(-) DEPRECIACIÓN ACUMULADA DE VEHÍCULOS</t>
  </si>
  <si>
    <t>1419906</t>
  </si>
  <si>
    <t>(-) DEPRECIACIÓN ACUMULADA DE HERRAMIENTAS</t>
  </si>
  <si>
    <t>1419907</t>
  </si>
  <si>
    <t>(-) DEPRECIACIÓN ACUMULADA DE EQUIPOS, SISTEMAS Y PAQUETES INFORMÁTICOS</t>
  </si>
  <si>
    <t>1419908</t>
  </si>
  <si>
    <t>(-) DEPRECIACIÓN ACUMULADA DE BIENES ARTÍSTICOS Y CULTURALES</t>
  </si>
  <si>
    <t>1419909</t>
  </si>
  <si>
    <t>(-) DEPRECIACIÓN ACUMULADA DE LIBROS Y COLECCIONES</t>
  </si>
  <si>
    <t>1419911</t>
  </si>
  <si>
    <t>(-) DEPRECIACIÓN ACUMULADA DE PARTES Y REPUESTOS</t>
  </si>
  <si>
    <t>1419916</t>
  </si>
  <si>
    <t>(-) DEPRECIACIÓN ACUMULADA EQUIPO MEDICO Y ODONTOLOGICO</t>
  </si>
  <si>
    <t>1419917</t>
  </si>
  <si>
    <t>(-) DEP.ACUMULADA INSTRUMENTAL MEDICO Y ODONTOLOGICO</t>
  </si>
  <si>
    <t>1420301</t>
  </si>
  <si>
    <t>1420302</t>
  </si>
  <si>
    <t>1430105</t>
  </si>
  <si>
    <t>OBRAS PUBLICAS DE TRANSPORTE Y VIAS</t>
  </si>
  <si>
    <t>1440103</t>
  </si>
  <si>
    <t>1440104</t>
  </si>
  <si>
    <t>1440107</t>
  </si>
  <si>
    <t>1440108</t>
  </si>
  <si>
    <t>1513101</t>
  </si>
  <si>
    <t>AGUA POTABLE</t>
  </si>
  <si>
    <t>1513104</t>
  </si>
  <si>
    <t>ENERGÍA ELÉCTRICA</t>
  </si>
  <si>
    <t>1513105</t>
  </si>
  <si>
    <t>TELECOMUNICACIONES</t>
  </si>
  <si>
    <t>1513204</t>
  </si>
  <si>
    <t>EDICIÓN, IMPRESIÓN, REPRODUCCIÓN, PUBLICACIONES, SUSCRIPCIONES, FOTOCOPIADO, TRADUCCIÓN, EMPASTADO, ENMARCACIÓN, SERIGRAFÍ</t>
  </si>
  <si>
    <t>1513205</t>
  </si>
  <si>
    <t>ESPECTÁCULOS CULTURALES Y SOCIALES</t>
  </si>
  <si>
    <t>1513209</t>
  </si>
  <si>
    <t>SERVICIOS DE ASEO; VESTIMENTA DE TRABAJO; FUMIGACIÓN, DESINFECCIÓN Y LIMPIEZA DE LAS INSTALACIONES DEL SECTOR PÚBLICO</t>
  </si>
  <si>
    <t>1513402</t>
  </si>
  <si>
    <t>GASTOS EN EDIFICIOS, LOCALES, RESIDENCIAS Y CABLEADO ESTRUCTURADO</t>
  </si>
  <si>
    <t>1513404</t>
  </si>
  <si>
    <t>GASTOS EN MAQUINARIAS Y EQUIPOS</t>
  </si>
  <si>
    <t>1513420</t>
  </si>
  <si>
    <t>INSTAL,READEC,MONTAJE DE EXP,MANTEN Y REPAR DE ESPACIOS Y B.CUL</t>
  </si>
  <si>
    <t>1513422</t>
  </si>
  <si>
    <t>VEHICULOS TERRESTRES(MANTENIMIENTO Y REPARACIONES</t>
  </si>
  <si>
    <t>1513502</t>
  </si>
  <si>
    <t>ARRENDAMIENTOS DE EDIFICIOS, LOCALES, RESIDENCIAS, PARQUEADEROS, CASILLEROS JUDICIALES Y BANCARIOS</t>
  </si>
  <si>
    <t>1513504</t>
  </si>
  <si>
    <t>ARRENDAMIENTOS DE MAQUINARIAS Y EQUIPOS</t>
  </si>
  <si>
    <t>1513517</t>
  </si>
  <si>
    <t>VEHICULOS TERRESTRES (ARRENDAMIENTO)</t>
  </si>
  <si>
    <t>1513601</t>
  </si>
  <si>
    <t>CONSULTORÍA, ASESORÍA E INVESTIGACIÓN ESPECIALIZADA</t>
  </si>
  <si>
    <t>1513605</t>
  </si>
  <si>
    <t>ESTUDIO Y DISEÑO DE PROYECTOS</t>
  </si>
  <si>
    <t>1513606</t>
  </si>
  <si>
    <t>HONORARIOS POR CONTRATOS CIVILES DE SERVICIOS</t>
  </si>
  <si>
    <t>1513612</t>
  </si>
  <si>
    <t>CAPACITACION A SERVIDORES PUBLICOS</t>
  </si>
  <si>
    <t>1513702</t>
  </si>
  <si>
    <t>ARRENDAMIENTO Y LICENCIAS DE USO DE PAQUETES INFORMÁTICOS</t>
  </si>
  <si>
    <t>1513704</t>
  </si>
  <si>
    <t>MANTENIMIENTO Y REPARACIÓN DE EQUIPOS Y SISTEMAS INFORMÁTICOS</t>
  </si>
  <si>
    <t>1513801</t>
  </si>
  <si>
    <t>ALIMENTOS Y BEBIDAS</t>
  </si>
  <si>
    <t>1513804</t>
  </si>
  <si>
    <t>MATERIALES DE OFICINA</t>
  </si>
  <si>
    <t>1513811</t>
  </si>
  <si>
    <t>MATERIALES DE CONSTRUCCIÓN, ELÉCTRICOS, PLOMERÍA, CARPINTERÍA Y SEÑALIZACIÓN VIAL</t>
  </si>
  <si>
    <t>1513813</t>
  </si>
  <si>
    <t>REPUESTOS Y ACCESORIOS</t>
  </si>
  <si>
    <t>1513820</t>
  </si>
  <si>
    <t>1513837</t>
  </si>
  <si>
    <t>COMBUSTIBLES,LUBRICANTES Y ADITIVOS EN GRAL PARA VEHICULOS TERRESTRES</t>
  </si>
  <si>
    <t>1513840</t>
  </si>
  <si>
    <t>COMBUSTIBLES, LUBRICANTES Y ADITIVOS  EN GRAL</t>
  </si>
  <si>
    <t>1513841</t>
  </si>
  <si>
    <t>REPUESTOS Y ACCESORIOS PARA VEHICULOS TERRESTRES</t>
  </si>
  <si>
    <t>1513844</t>
  </si>
  <si>
    <t>REP Y ACCE PAQUIN,PLANT ELECTRICAS, EQUIPOS Y OTRO</t>
  </si>
  <si>
    <t>1513899</t>
  </si>
  <si>
    <t>OTROS BIENES DE USO Y CONSUMO DE INVERSIÓN</t>
  </si>
  <si>
    <t>1514104</t>
  </si>
  <si>
    <t>1514107</t>
  </si>
  <si>
    <t>1514301</t>
  </si>
  <si>
    <t>1514506</t>
  </si>
  <si>
    <t>1515104</t>
  </si>
  <si>
    <t>INFRAESTRUCTURA DE URBANIZACIÓN Y EMBELLECIMIENTO</t>
  </si>
  <si>
    <t>1515105</t>
  </si>
  <si>
    <t>OBRAS PÚBLICAS DE TRANSPORTE Y VÍAS</t>
  </si>
  <si>
    <t>1515107</t>
  </si>
  <si>
    <t>CONSTRUCCIONES Y EDIFICACIONES</t>
  </si>
  <si>
    <t>1515111</t>
  </si>
  <si>
    <t>HABILITAMIENTO Y PROTECCIÓN DE SUELO, SUBSUELO Y ÁREAS ECOLÓGICAS</t>
  </si>
  <si>
    <t>1515402</t>
  </si>
  <si>
    <t>LÍNEAS, REDES E INSTALACIONES DE TELECOMUNICACIONES</t>
  </si>
  <si>
    <t>1515501</t>
  </si>
  <si>
    <t>EN OBRAS DE INFRAESTRUCTURA</t>
  </si>
  <si>
    <t>15192</t>
  </si>
  <si>
    <t>ACUMULACIÓN DE COSTOS EN INVERSIONES EN OBRAS EN PROCESO</t>
  </si>
  <si>
    <t>15198</t>
  </si>
  <si>
    <t>(-) APLICACIÓN A GASTOS DE GESTIÓN</t>
  </si>
  <si>
    <t>1521105</t>
  </si>
  <si>
    <t>REMUNERACIONES UNIFICADAS</t>
  </si>
  <si>
    <t>1521108</t>
  </si>
  <si>
    <t>REMUNERACIÓN MENSUAL UNIFICADA DE DOCENTES DEL MAGISTERIO Y DOCENTES E INVESTIGADORES UNIVERSITARIOS</t>
  </si>
  <si>
    <t>1521203</t>
  </si>
  <si>
    <t>DECIMOTERCER SUELDO</t>
  </si>
  <si>
    <t>1521204</t>
  </si>
  <si>
    <t>DECIMOCUARTO SUELDO</t>
  </si>
  <si>
    <t>1521507</t>
  </si>
  <si>
    <t>HONORARIOS</t>
  </si>
  <si>
    <t>1521509</t>
  </si>
  <si>
    <t>HORAS EXTRAORDINARIAS Y SUPLEMENTARIAS</t>
  </si>
  <si>
    <t>1521510</t>
  </si>
  <si>
    <t>SERVICIOS PERSONALES POR CONTRATO</t>
  </si>
  <si>
    <t>1521512</t>
  </si>
  <si>
    <t>SUBROGACIÓN</t>
  </si>
  <si>
    <t>1521513</t>
  </si>
  <si>
    <t>ENCARGOS</t>
  </si>
  <si>
    <t>1521601</t>
  </si>
  <si>
    <t>APORTE PATRONAL</t>
  </si>
  <si>
    <t>1521602</t>
  </si>
  <si>
    <t>FONDO DE RESERVA</t>
  </si>
  <si>
    <t>1521807</t>
  </si>
  <si>
    <t>COMPENSACIÓN POR VACACIONES NO GOZADAS POR CESACIÓN DE FUNCIONES</t>
  </si>
  <si>
    <t>1523101</t>
  </si>
  <si>
    <t>1523104</t>
  </si>
  <si>
    <t>1523105</t>
  </si>
  <si>
    <t>1523106</t>
  </si>
  <si>
    <t>SERVICIOS DE CORREO</t>
  </si>
  <si>
    <t>1523201</t>
  </si>
  <si>
    <t>TRANSPORTE DE PERSONAL</t>
  </si>
  <si>
    <t>1523202</t>
  </si>
  <si>
    <t>FLETES Y MANIOBRAS</t>
  </si>
  <si>
    <t>1523203</t>
  </si>
  <si>
    <t>ALMACENAMIENTO, EMBALAJE, ENVASE Y RECARGA DE EXTINTORES</t>
  </si>
  <si>
    <t>1523204</t>
  </si>
  <si>
    <t>1523205</t>
  </si>
  <si>
    <t>1523207</t>
  </si>
  <si>
    <t>DIFUSIÓN, INFORMACIÓN Y PUBLICIDAD</t>
  </si>
  <si>
    <t>1523208</t>
  </si>
  <si>
    <t>SERVICIO DE VIGILANCIA</t>
  </si>
  <si>
    <t>1523209</t>
  </si>
  <si>
    <t>1523212</t>
  </si>
  <si>
    <t>INVESTIGACIONES PROFESIONALES Y EXÁMENES DE LABORATORIO</t>
  </si>
  <si>
    <t>1523217</t>
  </si>
  <si>
    <t>DIFUSIÓN E INFORMACIÓN</t>
  </si>
  <si>
    <t>1523218</t>
  </si>
  <si>
    <t>PUBLICIDAD Y PROPAGANDA EN MEDIOS DE COMUNICACIÓN MASIVA</t>
  </si>
  <si>
    <t>1523219</t>
  </si>
  <si>
    <t>PUBLICIDAD Y PROPAGANDA USANDO OTROS MEDIOS</t>
  </si>
  <si>
    <t>1523222</t>
  </si>
  <si>
    <t>SERVICIOS Y DERECHOS EN PRODUCCIÓN Y PROGRAMACIÓN DE RADIO Y TELEVISIÓN</t>
  </si>
  <si>
    <t>1523224</t>
  </si>
  <si>
    <t>SERVICIOS DE IMPLEMENTACIÓN Y ADMINISTRACIÓN DE BANCOS DE INFORMACIÓN</t>
  </si>
  <si>
    <t>1523226</t>
  </si>
  <si>
    <t>SERVICIOS MÉDICOS HOSPITALARIOS Y COMPLEMENTARIOS</t>
  </si>
  <si>
    <t>1523230</t>
  </si>
  <si>
    <t>DIGITALIZACIÓN DE INFORMACIÓN Y DATOS PÚBLICOS</t>
  </si>
  <si>
    <t>1523235</t>
  </si>
  <si>
    <t>SERVICIO DE ALIMENTACIÓN</t>
  </si>
  <si>
    <t>1523236</t>
  </si>
  <si>
    <t>SERVICIOS EN PLANTACIONES FORESTALES</t>
  </si>
  <si>
    <t>1523237</t>
  </si>
  <si>
    <t>REMEDIACIÓN, RESTAURACIÓN Y DESCONCENTRACIÓN DE CUERPOS DE AGUA</t>
  </si>
  <si>
    <t>1523239</t>
  </si>
  <si>
    <t>SERVICIOS DE MEMBRECÍAS</t>
  </si>
  <si>
    <t>1523241</t>
  </si>
  <si>
    <t>SERVICIO DE MONITOREO DE LA INFORMACIÓN EN TELEVISIÓN  RADIO  PRENSA  MEDIOS ON- LINE Y OTROS</t>
  </si>
  <si>
    <t>1523242</t>
  </si>
  <si>
    <t>SERVICIOS DE ALMACENAMIENTO  CONTROL  CUSTODIA Y DISPENSACIÓN DE MEDICAMENTOS MATERIALES E INSUMOS</t>
  </si>
  <si>
    <t>1523243</t>
  </si>
  <si>
    <t>GARANTIA EXTENDIDA DE BIENES</t>
  </si>
  <si>
    <t>1523248</t>
  </si>
  <si>
    <t>EVENTOS OFICIALES</t>
  </si>
  <si>
    <t>1523249</t>
  </si>
  <si>
    <t>EVENTOS PUBLICOS PROMOCIONALES</t>
  </si>
  <si>
    <t>1523299</t>
  </si>
  <si>
    <t>OTROS SERVICIOS GENERALES</t>
  </si>
  <si>
    <t>1523301</t>
  </si>
  <si>
    <t>PASAJES AL INTERIOR</t>
  </si>
  <si>
    <t>1523303</t>
  </si>
  <si>
    <t>VIÁTICOS Y SUBSISTENCIAS EN EL INTERIOR</t>
  </si>
  <si>
    <t>1523307</t>
  </si>
  <si>
    <t>GASTOS PARA LA ATENCIÓN DE DELEGADOS EXTRANJEROS Y NACIONALES. DEPORTISTAS, ENTRENADORES Y CUERPO TÉCNICO QUE REPRESENTEN AL P</t>
  </si>
  <si>
    <t>1523402</t>
  </si>
  <si>
    <t>1523403</t>
  </si>
  <si>
    <t>GASTOS EN MOBILIARIOS</t>
  </si>
  <si>
    <t>1523404</t>
  </si>
  <si>
    <t>GASTOS EN MAQUINARIA Y EQUIPOS</t>
  </si>
  <si>
    <t>1523405</t>
  </si>
  <si>
    <t>GASTOS EN VEHÍCULOS</t>
  </si>
  <si>
    <t>1523415</t>
  </si>
  <si>
    <t>GASTOS EN BIENES BIOLÓGICOS</t>
  </si>
  <si>
    <t>1523417</t>
  </si>
  <si>
    <t>GASTOS EN INFRAESTRUCTURA</t>
  </si>
  <si>
    <t>1523418</t>
  </si>
  <si>
    <t>MANTENIMIENTO DE ÁREAS VERDES Y ARREGLO DE VÍAS INTERNAS</t>
  </si>
  <si>
    <t>1523420</t>
  </si>
  <si>
    <t>INSTAL,READEC,MONTAJE DE EXP,MANTEN Y REPAR DE ESPACIOS Y B.CULT</t>
  </si>
  <si>
    <t>1523421</t>
  </si>
  <si>
    <t>INTAL,MATENY REPAR DE EDIF,LOCAL Y RESIDEN DE PERS NAT,JURI O EP</t>
  </si>
  <si>
    <t>1523422</t>
  </si>
  <si>
    <t>VEHICULOS TERRESTRES(MANTENIMIENTO Y REPARACIONES)</t>
  </si>
  <si>
    <t>1523425</t>
  </si>
  <si>
    <t>INSTAL,READEC,MONTAJE EXPOS MANT Y REPAR ESPAC Y BIENES CULTURAL</t>
  </si>
  <si>
    <t>1523502</t>
  </si>
  <si>
    <t>ARRENDAMIENTO DE EDIFICIOS, LOCALES, RESIDENCIAS, PARQUEADEROS, CASILLEROS JUDICIALES Y BANCARIOS</t>
  </si>
  <si>
    <t>1523503</t>
  </si>
  <si>
    <t>ARRENDAMIENTO DE MOBILIARIOS</t>
  </si>
  <si>
    <t>1523504</t>
  </si>
  <si>
    <t>ARRENDAMIENTO DE MAQUINARIA Y EQUIPOS</t>
  </si>
  <si>
    <t>1523505</t>
  </si>
  <si>
    <t>ARRENDAMIENTO DE VEHÍCULOS</t>
  </si>
  <si>
    <t>1523517</t>
  </si>
  <si>
    <t>1523601</t>
  </si>
  <si>
    <t>1523604</t>
  </si>
  <si>
    <t>FISCALIZACIÓN E INSPECCIONES TÉCNICAS</t>
  </si>
  <si>
    <t>1523605</t>
  </si>
  <si>
    <t>1523606</t>
  </si>
  <si>
    <t>1523607</t>
  </si>
  <si>
    <t>SERVICIOS TÉCNICOS ESPECIALIZADOS</t>
  </si>
  <si>
    <t>1523609</t>
  </si>
  <si>
    <t>INV.PROFESIONAL  Y ANALISIS DE LABORATORIO</t>
  </si>
  <si>
    <t>1523612</t>
  </si>
  <si>
    <t>1523613</t>
  </si>
  <si>
    <t>CAPACITACION PARA LA CIUDADANIA EN GENERAL</t>
  </si>
  <si>
    <t>1523701</t>
  </si>
  <si>
    <t>DESARROLLO, ACTUALIZACIÓN, ASISTENCIA TÉCNICA Y SOPORTE DE SISTEMAS INFORMÁTICOS</t>
  </si>
  <si>
    <t>1523702</t>
  </si>
  <si>
    <t>1523704</t>
  </si>
  <si>
    <t>1523801</t>
  </si>
  <si>
    <t>1523802</t>
  </si>
  <si>
    <t>VESTUARIO, LENCERÍA, PRENDAS DE PROTECCIÓN Y ACCESORIOS PARA UNIFORMES</t>
  </si>
  <si>
    <t>1523803</t>
  </si>
  <si>
    <t>COMBUSTIBLES Y LUBRICANTES</t>
  </si>
  <si>
    <t>1523804</t>
  </si>
  <si>
    <t>1523805</t>
  </si>
  <si>
    <t>MATERIALES DE ASEO</t>
  </si>
  <si>
    <t>1523806</t>
  </si>
  <si>
    <t>1523807</t>
  </si>
  <si>
    <t>MATERIALES DE IMPRESIÓN, FOTOGRAFÍA, REPRODUCCIÓN Y PUBLICACIONES</t>
  </si>
  <si>
    <t>1523808</t>
  </si>
  <si>
    <t>INSTRUMENTAL MÉDICO MENOR</t>
  </si>
  <si>
    <t>1523809</t>
  </si>
  <si>
    <t>MEDICINAS Y PRODUCTOS FARMACÉUTICOS</t>
  </si>
  <si>
    <t>1523810</t>
  </si>
  <si>
    <t>MATERIALES PARA LABORATORIO Y USO MÉDICO</t>
  </si>
  <si>
    <t>1523811</t>
  </si>
  <si>
    <t>1523812</t>
  </si>
  <si>
    <t>MATERIALES DIDÁCTICOS</t>
  </si>
  <si>
    <t>1523813</t>
  </si>
  <si>
    <t>1523814</t>
  </si>
  <si>
    <t>SUMINISTROS PARA ACTIVIDADES AGROPECUARIAS, PESCA Y CAZA</t>
  </si>
  <si>
    <t>1523819</t>
  </si>
  <si>
    <t>1523820</t>
  </si>
  <si>
    <t>1523823</t>
  </si>
  <si>
    <t>1523824</t>
  </si>
  <si>
    <t>INSUMOS, BIENES Y MATERIALES PARA LA PRODUCCIÓN DE PROGRAMAS DE RADIO Y TELEVISIÓN; EVENTOS CULTURALES; ARTÍSTICOS; Y, ENTRET</t>
  </si>
  <si>
    <t>1523825</t>
  </si>
  <si>
    <t>AYUDAS, INSUMOS Y ACCESORIOS PARA COMPENSAR DISCAPACIDADES</t>
  </si>
  <si>
    <t>1523826</t>
  </si>
  <si>
    <t>1523827</t>
  </si>
  <si>
    <t>1523828</t>
  </si>
  <si>
    <t>MATERIAL DE PELUQUERIA</t>
  </si>
  <si>
    <t>1523832</t>
  </si>
  <si>
    <t>EXISTENCIAS DE DISPOSITIVOS MEDICOS PARA ODONTOLOGIA</t>
  </si>
  <si>
    <t>1523833</t>
  </si>
  <si>
    <t>EXISTENCIAS DE DISPOSITIVOS MEDICOS PARA IMAGEN</t>
  </si>
  <si>
    <t>1523837</t>
  </si>
  <si>
    <t>1523840</t>
  </si>
  <si>
    <t>COMBUS,LUBRIC Y ADIT PARA MAQ,PLANTAS ENETC,EQUIPOS Y OTROS,INCL GAS</t>
  </si>
  <si>
    <t>1523841</t>
  </si>
  <si>
    <t>1523844</t>
  </si>
  <si>
    <t>REPUESTOS Y ACCESORIOS PARA MAQUINARIAS,PLANTAS ELECTRICAS, EQUIPOS Y OTROS</t>
  </si>
  <si>
    <t>1523899</t>
  </si>
  <si>
    <t>1523902</t>
  </si>
  <si>
    <t>TASAS GENERALES, IMPUESTOS, CONTRIBUCIONES, PERMISOS, LICENCIAS Y PATENTES</t>
  </si>
  <si>
    <t>1524001</t>
  </si>
  <si>
    <t>SEGUROS</t>
  </si>
  <si>
    <t>1524006</t>
  </si>
  <si>
    <t>COSTAS JUDICIALES; TRÁMITES NOTARIALES Y LEGALIZACIÓN DE DOCUMENTOS</t>
  </si>
  <si>
    <t>1524103</t>
  </si>
  <si>
    <t>1524503</t>
  </si>
  <si>
    <t>1524504</t>
  </si>
  <si>
    <t>1524506</t>
  </si>
  <si>
    <t>1524507</t>
  </si>
  <si>
    <t>1524508</t>
  </si>
  <si>
    <t>BIENES ARTÍSTICOS, CULTURALES, BIENES DEPORTIVOS Y SÍMBOLOS PATRIOS</t>
  </si>
  <si>
    <t>1524509</t>
  </si>
  <si>
    <t>1524511</t>
  </si>
  <si>
    <t>15292</t>
  </si>
  <si>
    <t>ACUMULACIÓN DE COSTOS EN INVERSIONES EN PROGRAMAS EN EJECUCIÓN</t>
  </si>
  <si>
    <t>15298</t>
  </si>
  <si>
    <t>21201</t>
  </si>
  <si>
    <t>DEPÓSITOS DE INTERMEDIACIÓN</t>
  </si>
  <si>
    <t>21203</t>
  </si>
  <si>
    <t>FONDOS DE TERCEROS</t>
  </si>
  <si>
    <t>21207</t>
  </si>
  <si>
    <t>OBLIGACIONES DE OTROS ENTES PÚBLICOS</t>
  </si>
  <si>
    <t>21211</t>
  </si>
  <si>
    <t>GARANTÍAS RECIBIDAS</t>
  </si>
  <si>
    <t>21351</t>
  </si>
  <si>
    <t>CUENTAS POR PAGAR GASTOS EN PERSONAL</t>
  </si>
  <si>
    <t>21353</t>
  </si>
  <si>
    <t>CUENTAS POR PAGAR BIENES Y SERVICIOS DE CONSUMO</t>
  </si>
  <si>
    <t>21356</t>
  </si>
  <si>
    <t>CUENTAS POR PAGAR GASTOS FINANCIEROS</t>
  </si>
  <si>
    <t>21357</t>
  </si>
  <si>
    <t>CUENTAS POR PAGAR OTROS GASTOS</t>
  </si>
  <si>
    <t>21358</t>
  </si>
  <si>
    <t>CUENTAS POR PAGAR TRANSFERENCIAS Y DONACIONES CORRIENTES</t>
  </si>
  <si>
    <t>21371</t>
  </si>
  <si>
    <t>CUENTAS POR PAGAR GASTOS EN PERSONAL PARA INVERSIÓN</t>
  </si>
  <si>
    <t>21373</t>
  </si>
  <si>
    <t>CUENTAS POR PAGAR BIENES Y SERVICIOS PARA INVERSIÓN</t>
  </si>
  <si>
    <t>21375</t>
  </si>
  <si>
    <t>CUENTAS POR PAGAR OBRAS PÚBLICAS</t>
  </si>
  <si>
    <t>21377</t>
  </si>
  <si>
    <t>CUENTAS POR PAGAR OTROS GASTOS DE INVERSIÓN</t>
  </si>
  <si>
    <t>21378</t>
  </si>
  <si>
    <t>CUENTAS POR PAGAR TRANSFERENCIAS Y DONACIONES PARA INVERSIÓN</t>
  </si>
  <si>
    <t>2138107</t>
  </si>
  <si>
    <t>CUENTAS POR PAGAR IMPUESTO AL VALOR AGREGADO FACTURADO - COBRADO 100%</t>
  </si>
  <si>
    <t>2138114</t>
  </si>
  <si>
    <t>CX PAGAR IVA SRI 100% LEY REFORMATOR LRTI</t>
  </si>
  <si>
    <t>2138351</t>
  </si>
  <si>
    <t>CUENTAS POR PAGAR DE AÑOS ANTERIORES GASTOS EN PERSONAL</t>
  </si>
  <si>
    <t>2138353</t>
  </si>
  <si>
    <t>CUENTAS POR PAGAR DE AÑOS ANTERIORES BIENES Y SERVICIOS DE CONSUMO</t>
  </si>
  <si>
    <t>2138357</t>
  </si>
  <si>
    <t>CUENTAS POR PAGAR DE AÑOS ANTERIORES OTROS GASTOS</t>
  </si>
  <si>
    <t>2138358</t>
  </si>
  <si>
    <t>CUENTAS POR PAGAR DE AÑOS ANTERIORES TRANSFERENCIAS CORRIENTES</t>
  </si>
  <si>
    <t>2138371</t>
  </si>
  <si>
    <t>CUENTAS POR PAGAR DE AÑOS ANTERIORES GASTOS EN PERSONAL PARA INVERSIÓN</t>
  </si>
  <si>
    <t>2138373</t>
  </si>
  <si>
    <t>CUENTAS POR PAGAR DE AÑOS ANTERIORES BIENES Y SERVICIOS PARA INVERSIÓN</t>
  </si>
  <si>
    <t>2138375</t>
  </si>
  <si>
    <t>CUENTAS POR PAGAR DE AÑOS ANTERIORES OBRAS PÚBLICAS</t>
  </si>
  <si>
    <t>2138377</t>
  </si>
  <si>
    <t>CUENTAS POR PAGAR DE AÑOS ANTERIORES OTROS GASTOS DE INVERSIÓN</t>
  </si>
  <si>
    <t>2138378</t>
  </si>
  <si>
    <t>CUENTAS POR PAGAR DE AÑOS ANTERIORES TRANSFERENCIAS PARA INVERSIÓN</t>
  </si>
  <si>
    <t>2138381</t>
  </si>
  <si>
    <t>CUENTAS POR PAGAR DE AÑOS ANTERIORES IMPUESTO AL VALOR AGREGADO</t>
  </si>
  <si>
    <t>2138383</t>
  </si>
  <si>
    <t>CUENTAS POR PAGAR DE AÑOS ANTERIORES RECLASIFICADAS Y NO PAGADAS</t>
  </si>
  <si>
    <t>2138384</t>
  </si>
  <si>
    <t>CUENTAS POR PAGAR DE AÑOS ANTERIORES INVERSIONES EN BIENES DE LARGA DURACIÓN</t>
  </si>
  <si>
    <t>2138399</t>
  </si>
  <si>
    <t>CUENTAS POR PAGAR DE OBLIGACIONES DE AÑOS ANTERIORES NO RECONOCIDAS NI PAGADAS EN AÑOS ANTERIORES</t>
  </si>
  <si>
    <t>21384</t>
  </si>
  <si>
    <t>CUENTAS POR PAGAR INVERSIONES EN BIENES DE LARGA DURACIÓN</t>
  </si>
  <si>
    <t>21387</t>
  </si>
  <si>
    <t>CUENTAS POR PAGAR INVERSIONES FINANCIERAS</t>
  </si>
  <si>
    <t>21396</t>
  </si>
  <si>
    <t>CUENTAS POR PAGAR AMORTIZACIÓN DE LA DEUDA PÚBLICA</t>
  </si>
  <si>
    <t>21399</t>
  </si>
  <si>
    <t>CUENTAS POR PAGAR POR OBLIGACIONES NO RECONOCIDAS NI PAGADAS EN AÑOS ANTERIORES</t>
  </si>
  <si>
    <t>2230101</t>
  </si>
  <si>
    <t>CRÉDITOS DEL SECTOR PÚBLICO FINANCIERO</t>
  </si>
  <si>
    <t>2230301</t>
  </si>
  <si>
    <t>CRÉDITOS DE ORGANISMOS MULTILATERALES</t>
  </si>
  <si>
    <t>2230604</t>
  </si>
  <si>
    <t>CRÉDITOS DEL SECTOR PRIVADO NO FINANCIERO</t>
  </si>
  <si>
    <t>2241507</t>
  </si>
  <si>
    <t>FONDOS AJENOS</t>
  </si>
  <si>
    <t>2248351</t>
  </si>
  <si>
    <t>2248353</t>
  </si>
  <si>
    <t>2248357</t>
  </si>
  <si>
    <t>2248358</t>
  </si>
  <si>
    <t>2248371</t>
  </si>
  <si>
    <t>2248373</t>
  </si>
  <si>
    <t>2248375</t>
  </si>
  <si>
    <t>2248377</t>
  </si>
  <si>
    <t>2248378</t>
  </si>
  <si>
    <t>2248381</t>
  </si>
  <si>
    <t>2248384</t>
  </si>
  <si>
    <t>2248387</t>
  </si>
  <si>
    <t>CUENTAS POR PAGAR DE AÑOS ANTERIORES INVERSIONES FINANCIERAS</t>
  </si>
  <si>
    <t>2248399</t>
  </si>
  <si>
    <t>61109</t>
  </si>
  <si>
    <t>PATRIMONIO DE GOBIERNOS AUTÓNOMOS DESCENTRALIZADOS</t>
  </si>
  <si>
    <t>61199</t>
  </si>
  <si>
    <t>DONACIONES RECIBIDAS EN BIENES MUEBLES E INMUEBLES</t>
  </si>
  <si>
    <t>61801</t>
  </si>
  <si>
    <t>RESULTADOS EJERCICIOS ANTERIORES</t>
  </si>
  <si>
    <t>61803</t>
  </si>
  <si>
    <t>RESULTADO DEL EJERCICIO VIGENTE</t>
  </si>
  <si>
    <t>61993</t>
  </si>
  <si>
    <t>(-) DISMINUCIÓN DE EXISTENCIAS</t>
  </si>
  <si>
    <t>61994</t>
  </si>
  <si>
    <t>(-) DISMINUCIÓN DE BIENES LARGA DURACIÓN</t>
  </si>
  <si>
    <t>6210102</t>
  </si>
  <si>
    <t>A LA UTILIDAD POR LA VENTA DE PREDIOS URBANOS</t>
  </si>
  <si>
    <t>6210201</t>
  </si>
  <si>
    <t>A LOS PREDIOS URBANOS</t>
  </si>
  <si>
    <t>6210202</t>
  </si>
  <si>
    <t>A LOS PREDIOS RÚSTICOS</t>
  </si>
  <si>
    <t>6210203</t>
  </si>
  <si>
    <t>A LA INSCRIPCIÓN EN EL REGISTRO DE LA PROPIEDAD O MERCANTIL</t>
  </si>
  <si>
    <t>6210205</t>
  </si>
  <si>
    <t>DE VEHÍCULOS MOTORIZADOS DE TRANSPORTE TERRESTRE</t>
  </si>
  <si>
    <t>6210206</t>
  </si>
  <si>
    <t>DE ALCABALAS</t>
  </si>
  <si>
    <t>6210207</t>
  </si>
  <si>
    <t>A LOS ACTIVOS TOTALES</t>
  </si>
  <si>
    <t>6210312</t>
  </si>
  <si>
    <t>A LOS ESPECTÁCULOS PÚBLICOS</t>
  </si>
  <si>
    <t>6210704</t>
  </si>
  <si>
    <t>PATENTES COMERCIALES, INDUSTRIALES Y DE SERVICIOS</t>
  </si>
  <si>
    <t>6230102</t>
  </si>
  <si>
    <t>ACCESO A LUGARES PÚBLICOS</t>
  </si>
  <si>
    <t>6230103</t>
  </si>
  <si>
    <t>OCUPACIÓN DE LUGARES PÚBLICOS</t>
  </si>
  <si>
    <t>6230107</t>
  </si>
  <si>
    <t>VENTA DE BASES</t>
  </si>
  <si>
    <t>6230108</t>
  </si>
  <si>
    <t>PRESTACIÓN DE SERVICIOS</t>
  </si>
  <si>
    <t>6230110</t>
  </si>
  <si>
    <t>CONTROL Y VIGILANCIA MUNICIPAL</t>
  </si>
  <si>
    <t>6230111</t>
  </si>
  <si>
    <t>INSCRIPCIONES, REGISTROS Y MATRÍCULAS</t>
  </si>
  <si>
    <t>6230112</t>
  </si>
  <si>
    <t>PERMISOS, LICENCIAS Y PATENTES</t>
  </si>
  <si>
    <t>6230113</t>
  </si>
  <si>
    <t>REGISTRO SANITARIO Y TOXICOLOGÍA</t>
  </si>
  <si>
    <t>6230118</t>
  </si>
  <si>
    <t>APROBACIÓN DE PLANOS E INSPECCIÓN DE CONSTRUCCIONES</t>
  </si>
  <si>
    <t>6230128</t>
  </si>
  <si>
    <t>PATENTES DE CONSERVACIÓN MINERA</t>
  </si>
  <si>
    <t>6230199</t>
  </si>
  <si>
    <t>OTRAS TASAS GENERALES</t>
  </si>
  <si>
    <t>6230307</t>
  </si>
  <si>
    <t>SUPERFICIARIOS MINEROS</t>
  </si>
  <si>
    <t>6230308</t>
  </si>
  <si>
    <t>REGALÍAS MINERAS</t>
  </si>
  <si>
    <t>6230399</t>
  </si>
  <si>
    <t>OTRAS CONCESIONES</t>
  </si>
  <si>
    <t>6230407</t>
  </si>
  <si>
    <t>REPAVIMENTACIÓN URBANA</t>
  </si>
  <si>
    <t>6230408</t>
  </si>
  <si>
    <t>ACERAS, BORDILLOS Y CERCAS</t>
  </si>
  <si>
    <t>6230413</t>
  </si>
  <si>
    <t>OBRAS DE REGENERACIÓN URBANA</t>
  </si>
  <si>
    <t>6230499</t>
  </si>
  <si>
    <t>OTRAS CONTRIBUCIONES</t>
  </si>
  <si>
    <t>6240204</t>
  </si>
  <si>
    <t>PRODUCTOS DE OFICINA, DIDÁCTICOS Y PUBLICACIONES</t>
  </si>
  <si>
    <t>6242103</t>
  </si>
  <si>
    <t>VENTAS DE MOBILIARIOS</t>
  </si>
  <si>
    <t>6242301</t>
  </si>
  <si>
    <t>VENTAS DE TERRENOS</t>
  </si>
  <si>
    <t>6242402</t>
  </si>
  <si>
    <t>VENTAS DE EDIFICIOS, LOCALES Y RESIDENCIAS</t>
  </si>
  <si>
    <t>6250102</t>
  </si>
  <si>
    <t>INTERESES Y COMISIONES DE TÍTULOS Y VALORES</t>
  </si>
  <si>
    <t>6250107</t>
  </si>
  <si>
    <t>DIVIDENDOS DE SOCIEDADES Y EMPRESAS PRIVADAS</t>
  </si>
  <si>
    <t>6250199</t>
  </si>
  <si>
    <t>INTERESES POR OTRAS OPERACIONES</t>
  </si>
  <si>
    <t>6250202</t>
  </si>
  <si>
    <t>RENTAS DE EDIFICIOS, LOCALES Y RESIDENCIAS</t>
  </si>
  <si>
    <t>6250299</t>
  </si>
  <si>
    <t>OTRAS RENTAS DE ARRENDAMIENTOS DE BIENES</t>
  </si>
  <si>
    <t>6250301</t>
  </si>
  <si>
    <t>TRIBUTARIAS</t>
  </si>
  <si>
    <t>6250399</t>
  </si>
  <si>
    <t>OTROS INTERESES POR MORA</t>
  </si>
  <si>
    <t>6250401</t>
  </si>
  <si>
    <t>6250402</t>
  </si>
  <si>
    <t>INFRACCIONES A ORDENANZAS MUNICIPALES</t>
  </si>
  <si>
    <t>6250404</t>
  </si>
  <si>
    <t>INCUMPLIMIENTOS DE CONTRATOS</t>
  </si>
  <si>
    <t>6250416</t>
  </si>
  <si>
    <t>INFRACCIONES A LA LEY ORG.TRANSP TERR,TRANS Y SEGURIDAD VIAL</t>
  </si>
  <si>
    <t>6250499</t>
  </si>
  <si>
    <t>OTRAS MULTAS</t>
  </si>
  <si>
    <t>6252101</t>
  </si>
  <si>
    <t>EJECUCIÓN DE GARANTÍAS</t>
  </si>
  <si>
    <t>6252201</t>
  </si>
  <si>
    <t>INDEMNIZACIONES POR SINIESTROS</t>
  </si>
  <si>
    <t>6252299</t>
  </si>
  <si>
    <t>OTRAS INDEMNIZACIONES Y VALORES NO RECLAMADOS</t>
  </si>
  <si>
    <t>6252401</t>
  </si>
  <si>
    <t>COMISIONES</t>
  </si>
  <si>
    <t>6252407</t>
  </si>
  <si>
    <t>DEVOLUCION DE DISPONIBILIDADES</t>
  </si>
  <si>
    <t>6252499</t>
  </si>
  <si>
    <t>OTROS NO ESPECIFICADOS</t>
  </si>
  <si>
    <t>6260102</t>
  </si>
  <si>
    <t>DE ENTIDADES DESCENTRALIZADAS Y AUTÓNOMAS</t>
  </si>
  <si>
    <t>6262101</t>
  </si>
  <si>
    <t>DEL GOBIERNO CENTRAL</t>
  </si>
  <si>
    <t>6262111</t>
  </si>
  <si>
    <t>DE CONVENIOS LEGALMENTE SUSCRITOS</t>
  </si>
  <si>
    <t>6262301</t>
  </si>
  <si>
    <t>DE ORGANISMOS MULTILATERALES</t>
  </si>
  <si>
    <t>6263002</t>
  </si>
  <si>
    <t>DEL PRESUPUESTO GENERAL DEL ESTADO A GOBIERNOS AUTÓNOMOS DESCENTRALIZADOS MUNICIPALES.</t>
  </si>
  <si>
    <t>62951</t>
  </si>
  <si>
    <t>ACTUALIZACIÓN DE ACTIVOS</t>
  </si>
  <si>
    <t>62952</t>
  </si>
  <si>
    <t>AJUSTES DE EJERCICIOS ANTERIORES</t>
  </si>
  <si>
    <t>62953</t>
  </si>
  <si>
    <t>ACTUALIZACION PASIVO DEUDA PUBLICA</t>
  </si>
  <si>
    <t>63151</t>
  </si>
  <si>
    <t>INVERSIONES DE DESARROLLO SOCIAL</t>
  </si>
  <si>
    <t>63153</t>
  </si>
  <si>
    <t>INVERSIONES EN BIENES NACIONALES DE USO PÚBLICO</t>
  </si>
  <si>
    <t>63154</t>
  </si>
  <si>
    <t>INVERSIONES</t>
  </si>
  <si>
    <t>6330105</t>
  </si>
  <si>
    <t>6330106</t>
  </si>
  <si>
    <t>SALARIOS UNIFICADOS</t>
  </si>
  <si>
    <t>6330108</t>
  </si>
  <si>
    <t>6330203</t>
  </si>
  <si>
    <t>6330204</t>
  </si>
  <si>
    <t>6330304</t>
  </si>
  <si>
    <t>COMPENSACIÓN POR TRANSPORTE</t>
  </si>
  <si>
    <t>6330306</t>
  </si>
  <si>
    <t>ALIMENTACIÓN</t>
  </si>
  <si>
    <t>6330401</t>
  </si>
  <si>
    <t>POR CARGAS FAMILIARES</t>
  </si>
  <si>
    <t>6330408</t>
  </si>
  <si>
    <t>SUBSIDIO DE ANTIGÜEDAD</t>
  </si>
  <si>
    <t>6330409</t>
  </si>
  <si>
    <t>BENEFICIOS SOCIALES</t>
  </si>
  <si>
    <t>6330507</t>
  </si>
  <si>
    <t>6330509</t>
  </si>
  <si>
    <t>6330510</t>
  </si>
  <si>
    <t>6330512</t>
  </si>
  <si>
    <t>6330513</t>
  </si>
  <si>
    <t>6330601</t>
  </si>
  <si>
    <t>6330602</t>
  </si>
  <si>
    <t>6330606</t>
  </si>
  <si>
    <t>FDO GLOBAL DE JUBIL PATRONAL PARA TRABAJ AMP CODIGO DE TRABAJO</t>
  </si>
  <si>
    <t>6330702</t>
  </si>
  <si>
    <t>SUPRESIÓN DE PUESTO</t>
  </si>
  <si>
    <t>6330706</t>
  </si>
  <si>
    <t>BENEFICIO POR JUBILACIÓN</t>
  </si>
  <si>
    <t>6330707</t>
  </si>
  <si>
    <t>6330710</t>
  </si>
  <si>
    <t>POR COMPRA DE RENUNCIA</t>
  </si>
  <si>
    <t>6340101</t>
  </si>
  <si>
    <t>6340104</t>
  </si>
  <si>
    <t>6340105</t>
  </si>
  <si>
    <t>6340106</t>
  </si>
  <si>
    <t>6340201</t>
  </si>
  <si>
    <t>6340202</t>
  </si>
  <si>
    <t>6340203</t>
  </si>
  <si>
    <t>6340204</t>
  </si>
  <si>
    <t>6340205</t>
  </si>
  <si>
    <t>6340207</t>
  </si>
  <si>
    <t>6340208</t>
  </si>
  <si>
    <t>SERVICIOS DE SEGURIDAD Y VIGILANCIA</t>
  </si>
  <si>
    <t>6340209</t>
  </si>
  <si>
    <t>6340230</t>
  </si>
  <si>
    <t>6340235</t>
  </si>
  <si>
    <t>6340243</t>
  </si>
  <si>
    <t>6340244</t>
  </si>
  <si>
    <t>SERV.POR CONFEC.DE MENAJE DE HOGAR Y/O PRENDAS DE PROTECCION</t>
  </si>
  <si>
    <t>6340246</t>
  </si>
  <si>
    <t>SERV DE IDETIF,MARC,AUTENTIF,RASTREO,MONITOREO,SEGUIM Y/O TRAZAB</t>
  </si>
  <si>
    <t>6340248</t>
  </si>
  <si>
    <t>6340301</t>
  </si>
  <si>
    <t>6340307</t>
  </si>
  <si>
    <t>6340402</t>
  </si>
  <si>
    <t>6340403</t>
  </si>
  <si>
    <t>6340404</t>
  </si>
  <si>
    <t>6340405</t>
  </si>
  <si>
    <t>6340417</t>
  </si>
  <si>
    <t>GASTOS EN OBRAS DE INFRAESTRUCTURA</t>
  </si>
  <si>
    <t>6340418</t>
  </si>
  <si>
    <t>GASTOS EN MANTENIMIENTO DE ÁREAS VERDES Y ARREGLO DE VÍAS INTERNAS</t>
  </si>
  <si>
    <t>6340419</t>
  </si>
  <si>
    <t>INSTALACIÓN, MANTENIMIENTO Y REPARACIÓN DE BIENES DEPORTIVOS</t>
  </si>
  <si>
    <t>6340502</t>
  </si>
  <si>
    <t>6340504</t>
  </si>
  <si>
    <t>6340505</t>
  </si>
  <si>
    <t>ARRENDAMIENTOS DE VEHÍCULOS</t>
  </si>
  <si>
    <t>6340602</t>
  </si>
  <si>
    <t>SERVICIOS DE AUDITORIA</t>
  </si>
  <si>
    <t>6340606</t>
  </si>
  <si>
    <t>6340609</t>
  </si>
  <si>
    <t>INVEST.PROFESIONAL Y ANALISIS DE LABORATORIO</t>
  </si>
  <si>
    <t>6340701</t>
  </si>
  <si>
    <t>6340702</t>
  </si>
  <si>
    <t>6340704</t>
  </si>
  <si>
    <t>6340801</t>
  </si>
  <si>
    <t>6340802</t>
  </si>
  <si>
    <t>VESTUARIO, LENCERÍA, PRENDAS DE PROTECCIÓN; Y, ACCESORIOS PARA UNIFORMES MILITARES Y POLICIALES</t>
  </si>
  <si>
    <t>6340803</t>
  </si>
  <si>
    <t>6340804</t>
  </si>
  <si>
    <t>6340805</t>
  </si>
  <si>
    <t>6340807</t>
  </si>
  <si>
    <t>6340809</t>
  </si>
  <si>
    <t>6340810</t>
  </si>
  <si>
    <t>6340811</t>
  </si>
  <si>
    <t>6340812</t>
  </si>
  <si>
    <t>6340813</t>
  </si>
  <si>
    <t>6340819</t>
  </si>
  <si>
    <t>6340820</t>
  </si>
  <si>
    <t>6340822</t>
  </si>
  <si>
    <t>6340823</t>
  </si>
  <si>
    <t>6340826</t>
  </si>
  <si>
    <t>6340832</t>
  </si>
  <si>
    <t>6341113</t>
  </si>
  <si>
    <t>DEVOLUCIÓN DE GARANTÍAS (PARA AJSUTES)</t>
  </si>
  <si>
    <t>6344503</t>
  </si>
  <si>
    <t>6344504</t>
  </si>
  <si>
    <t>6344506</t>
  </si>
  <si>
    <t>6344507</t>
  </si>
  <si>
    <t>6344508</t>
  </si>
  <si>
    <t>6344701</t>
  </si>
  <si>
    <t>INTANGIBLES</t>
  </si>
  <si>
    <t>6350102</t>
  </si>
  <si>
    <t>6350201</t>
  </si>
  <si>
    <t>INTERESES AL SECTOR PÚBLICO FINANCIERO</t>
  </si>
  <si>
    <t>6350301</t>
  </si>
  <si>
    <t>INTERESES A ORGANISMOS MULTILATERALES</t>
  </si>
  <si>
    <t>6350304</t>
  </si>
  <si>
    <t>INTERESES AL SECTOR PRIVADO NO FINANCIERO</t>
  </si>
  <si>
    <t>6350401</t>
  </si>
  <si>
    <t>6350403</t>
  </si>
  <si>
    <t>COMISIONES BANCARIAS</t>
  </si>
  <si>
    <t>6350406</t>
  </si>
  <si>
    <t>COMISIONES Y OTROS CARGOS</t>
  </si>
  <si>
    <t>6350415</t>
  </si>
  <si>
    <t>INDEMNIZACIONES POR SENTENCIAS JUDICIALES</t>
  </si>
  <si>
    <t>6350419</t>
  </si>
  <si>
    <t>DEVOLUCIÓN DE MULTAS Y OTROS</t>
  </si>
  <si>
    <t>6360101</t>
  </si>
  <si>
    <t>AL GOBIERNO CENTRAL</t>
  </si>
  <si>
    <t>6360102</t>
  </si>
  <si>
    <t>A ENTIDADES DESCENTRALIZADAS Y AUTÓNOMAS</t>
  </si>
  <si>
    <t>6360103</t>
  </si>
  <si>
    <t>A EMPRESAS PÚBLICAS</t>
  </si>
  <si>
    <t>6360209</t>
  </si>
  <si>
    <t>A JUBILADOS PATRONALES</t>
  </si>
  <si>
    <t>6361001</t>
  </si>
  <si>
    <t>6361002</t>
  </si>
  <si>
    <t>6361003</t>
  </si>
  <si>
    <t>6361004</t>
  </si>
  <si>
    <t>A GOBIERNOS AUTÓNOMOS DESCENTRALIZADOS</t>
  </si>
  <si>
    <t>6361104</t>
  </si>
  <si>
    <t>AL SECTOR PRIVADO NO FINANCIERO</t>
  </si>
  <si>
    <t>6361106</t>
  </si>
  <si>
    <t>BECAS</t>
  </si>
  <si>
    <t>6379901</t>
  </si>
  <si>
    <t>OBLIGACIONES DE EJERCICIOS ANTERIORES POR GASTOS EN PERSONAL</t>
  </si>
  <si>
    <t>63821</t>
  </si>
  <si>
    <t>COSTO DE VENTAS DE BIENES MUEBLES DE ADMINISTRACIÓN</t>
  </si>
  <si>
    <t>63825</t>
  </si>
  <si>
    <t>COSTO DE VENTAS DE BIENES BIOLÓGICOS DE ADMINISTRACIÓN</t>
  </si>
  <si>
    <t>63851</t>
  </si>
  <si>
    <t>DEPRECIACIÓN BIENES DE ADMINISTRACIÓN</t>
  </si>
  <si>
    <t>63951</t>
  </si>
  <si>
    <t>ACTUALIZACIÓN DE PASIVOS</t>
  </si>
  <si>
    <t>63952</t>
  </si>
  <si>
    <t>ACTUALIZACIÓN DEL PATRIMONIO</t>
  </si>
  <si>
    <t>63953</t>
  </si>
  <si>
    <t>63994</t>
  </si>
  <si>
    <t>GASTO POR PERDIDA DE ACTIVOS FIJOS</t>
  </si>
  <si>
    <t>91107</t>
  </si>
  <si>
    <t>ESPECIES VALORADAS EMITIDAS</t>
  </si>
  <si>
    <t>91109</t>
  </si>
  <si>
    <t>GARANTÍAS EN VALORES, BIENES Y DOCUMENTOS</t>
  </si>
  <si>
    <t>91113</t>
  </si>
  <si>
    <t>BIENES RECIBIDOS EN COMODATO</t>
  </si>
  <si>
    <t>91117</t>
  </si>
  <si>
    <t>BIENES NO DEPRECIABLES</t>
  </si>
  <si>
    <t>91119</t>
  </si>
  <si>
    <t>OTROS ACTIVOS CONTINGENTES</t>
  </si>
  <si>
    <t>91123</t>
  </si>
  <si>
    <t>TÍTULOS DE CRÉDITO EMITIDOS</t>
  </si>
  <si>
    <t>92107</t>
  </si>
  <si>
    <t>EMISIÓN DE ESPECIES VALORADAS</t>
  </si>
  <si>
    <t>92109</t>
  </si>
  <si>
    <t>RESPONSABILIDAD POR GARANTÍAS EN VALORES, BIENES Y DOCUMENTOS</t>
  </si>
  <si>
    <t>92113</t>
  </si>
  <si>
    <t>RESPONSABILIDAD POR BIENES RECIBIDOS EN COMODATO</t>
  </si>
  <si>
    <t>92117</t>
  </si>
  <si>
    <t>RESPONSABILIDAD POR BIENES NO DEPRECIABLES</t>
  </si>
  <si>
    <t>92119</t>
  </si>
  <si>
    <t>RESPONSABILIDAD POR OTROS ACTIVOS CONTINGENTES</t>
  </si>
  <si>
    <t>92123</t>
  </si>
  <si>
    <t>EMISIÓN DE TÍTULOS DE CRÉDITO</t>
  </si>
  <si>
    <t>TOTALES:</t>
  </si>
  <si>
    <t>Tasa de crecimiento de los ingresos propios</t>
  </si>
  <si>
    <t>Tasa de crecimiento del SBU</t>
  </si>
  <si>
    <t>N. de beneficiarios (1)</t>
  </si>
  <si>
    <t>APORTACIÓN ANUAL</t>
  </si>
  <si>
    <t>N. aportes anuales</t>
  </si>
  <si>
    <t>IMPACTO ACTUAL SOBRE INGRESOS PROPIOS</t>
  </si>
  <si>
    <t>ESCENARIOS</t>
  </si>
  <si>
    <t>PROYECCIÓN IMPACTO APORTES JUBILACIÓN PATRONAL</t>
  </si>
  <si>
    <t>DATOS HISTÓRICOS</t>
  </si>
  <si>
    <t>SBU (USD)</t>
  </si>
  <si>
    <t>SBU al</t>
  </si>
  <si>
    <t>IMPACTO PROYECTADO SOBRE INGRESOS PROPIOS</t>
  </si>
  <si>
    <t>% Impacto</t>
  </si>
  <si>
    <t>% Incremento</t>
  </si>
  <si>
    <t>INCREMENTO EN LA APORTACIÓN</t>
  </si>
  <si>
    <t>Pensión mensual</t>
  </si>
  <si>
    <t>APORTE ACTUAL (45% SBU) MÁS DÉCIMOS</t>
  </si>
  <si>
    <r>
      <rPr>
        <b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Dato de número de beneficiarios proporcionado por la DMRH</t>
    </r>
  </si>
  <si>
    <t>DATOS PROYECTADOS (PERIODOS 5 AÑOS)</t>
  </si>
  <si>
    <t>INGRESOS PROPIOS RECAUDADOS (millones)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</si>
</sst>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6" formatCode="0.0%"/>
    <numFmt numFmtId="168" formatCode="_(* #,##0.0_);_(* \(#,##0.0\);_(* &quot;-&quot;??_);_(@_)"/>
    <numFmt numFmtId="169" formatCode="_(* #,##0_);_(* \(#,##0\);_(* &quot;-&quot;??_);_(@_)"/>
    <numFmt numFmtId="179" formatCode="#,##0.00,,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theme="2"/>
      </left>
      <right style="hair">
        <color theme="2"/>
      </right>
      <top style="medium">
        <color indexed="64"/>
      </top>
      <bottom style="medium">
        <color indexed="64"/>
      </bottom>
      <diagonal/>
    </border>
    <border>
      <left/>
      <right style="hair">
        <color theme="2"/>
      </right>
      <top style="medium">
        <color indexed="64"/>
      </top>
      <bottom/>
      <diagonal/>
    </border>
    <border>
      <left style="hair">
        <color theme="2"/>
      </left>
      <right style="hair">
        <color theme="2"/>
      </right>
      <top style="medium">
        <color indexed="64"/>
      </top>
      <bottom/>
      <diagonal/>
    </border>
    <border>
      <left style="hair">
        <color theme="2"/>
      </left>
      <right/>
      <top style="medium">
        <color indexed="64"/>
      </top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 style="hair">
        <color theme="2"/>
      </right>
      <top/>
      <bottom/>
      <diagonal/>
    </border>
    <border>
      <left style="hair">
        <color theme="2"/>
      </left>
      <right/>
      <top/>
      <bottom/>
      <diagonal/>
    </border>
    <border>
      <left/>
      <right style="mediumDashDotDot">
        <color theme="3" tint="0.59996337778862885"/>
      </right>
      <top/>
      <bottom/>
      <diagonal/>
    </border>
    <border>
      <left/>
      <right style="hair">
        <color theme="2"/>
      </right>
      <top style="medium">
        <color indexed="64"/>
      </top>
      <bottom style="medium">
        <color indexed="64"/>
      </bottom>
      <diagonal/>
    </border>
    <border>
      <left style="hair">
        <color theme="2"/>
      </left>
      <right style="mediumDashDotDot">
        <color theme="3" tint="0.59996337778862885"/>
      </right>
      <top style="medium">
        <color indexed="64"/>
      </top>
      <bottom style="medium">
        <color indexed="64"/>
      </bottom>
      <diagonal/>
    </border>
    <border>
      <left style="hair">
        <color theme="2"/>
      </left>
      <right style="mediumDashDotDot">
        <color theme="3" tint="0.59996337778862885"/>
      </right>
      <top style="medium">
        <color indexed="64"/>
      </top>
      <bottom/>
      <diagonal/>
    </border>
    <border>
      <left style="hair">
        <color theme="2"/>
      </left>
      <right style="mediumDashDotDot">
        <color theme="3" tint="0.59996337778862885"/>
      </right>
      <top/>
      <bottom/>
      <diagonal/>
    </border>
    <border>
      <left/>
      <right style="mediumDashDotDot">
        <color theme="3" tint="0.59996337778862885"/>
      </right>
      <top style="medium">
        <color indexed="64"/>
      </top>
      <bottom style="medium">
        <color indexed="64"/>
      </bottom>
      <diagonal/>
    </border>
    <border>
      <left style="mediumDashDotDot">
        <color theme="3" tint="0.59996337778862885"/>
      </left>
      <right/>
      <top style="medium">
        <color auto="1"/>
      </top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5" fillId="0" borderId="26" applyNumberFormat="0" applyFill="0" applyAlignment="0" applyProtection="0"/>
    <xf numFmtId="0" fontId="11" fillId="6" borderId="0" applyNumberFormat="0" applyBorder="0" applyAlignment="0" applyProtection="0"/>
    <xf numFmtId="43" fontId="2" fillId="0" borderId="0" applyFont="0" applyFill="0" applyBorder="0" applyAlignment="0" applyProtection="0"/>
    <xf numFmtId="0" fontId="15" fillId="0" borderId="0"/>
  </cellStyleXfs>
  <cellXfs count="202">
    <xf numFmtId="0" fontId="0" fillId="0" borderId="0" xfId="0"/>
    <xf numFmtId="0" fontId="0" fillId="0" borderId="4" xfId="0" applyBorder="1"/>
    <xf numFmtId="0" fontId="0" fillId="0" borderId="0" xfId="0" applyFill="1"/>
    <xf numFmtId="0" fontId="5" fillId="0" borderId="4" xfId="0" applyFont="1" applyFill="1" applyBorder="1" applyAlignment="1">
      <alignment horizontal="center" vertical="center"/>
    </xf>
    <xf numFmtId="43" fontId="0" fillId="0" borderId="0" xfId="0" applyNumberFormat="1"/>
    <xf numFmtId="0" fontId="4" fillId="0" borderId="0" xfId="1"/>
    <xf numFmtId="10" fontId="5" fillId="0" borderId="0" xfId="4" applyNumberFormat="1" applyFont="1" applyFill="1" applyBorder="1" applyAlignment="1">
      <alignment vertical="center"/>
    </xf>
    <xf numFmtId="10" fontId="2" fillId="0" borderId="4" xfId="4" applyNumberFormat="1" applyFont="1" applyFill="1" applyBorder="1" applyAlignment="1">
      <alignment vertical="center"/>
    </xf>
    <xf numFmtId="10" fontId="0" fillId="0" borderId="4" xfId="0" applyNumberFormat="1" applyBorder="1"/>
    <xf numFmtId="0" fontId="5" fillId="0" borderId="4" xfId="0" applyFont="1" applyBorder="1" applyAlignment="1">
      <alignment horizontal="center"/>
    </xf>
    <xf numFmtId="10" fontId="2" fillId="0" borderId="5" xfId="4" applyNumberFormat="1" applyFont="1" applyFill="1" applyBorder="1" applyAlignment="1">
      <alignment vertical="center"/>
    </xf>
    <xf numFmtId="10" fontId="2" fillId="0" borderId="2" xfId="4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0" fontId="5" fillId="0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3" borderId="13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17" xfId="0" applyFill="1" applyBorder="1"/>
    <xf numFmtId="0" fontId="5" fillId="0" borderId="11" xfId="0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3" fillId="6" borderId="0" xfId="6" applyFont="1" applyBorder="1" applyAlignment="1">
      <alignment vertical="center" wrapText="1"/>
    </xf>
    <xf numFmtId="4" fontId="3" fillId="6" borderId="0" xfId="6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5" fillId="0" borderId="27" xfId="5" applyFill="1" applyBorder="1" applyAlignment="1">
      <alignment horizontal="left" vertical="center" wrapText="1"/>
    </xf>
    <xf numFmtId="43" fontId="5" fillId="0" borderId="27" xfId="5" applyNumberForma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3" fontId="12" fillId="0" borderId="0" xfId="7" applyFont="1" applyFill="1" applyBorder="1" applyAlignment="1">
      <alignment horizontal="center" vertical="center" wrapText="1"/>
    </xf>
    <xf numFmtId="43" fontId="12" fillId="0" borderId="0" xfId="7" applyFont="1" applyFill="1" applyBorder="1" applyAlignment="1">
      <alignment horizontal="center"/>
    </xf>
    <xf numFmtId="43" fontId="5" fillId="0" borderId="26" xfId="5" applyNumberFormat="1" applyFill="1" applyAlignment="1">
      <alignment horizontal="center" vertical="center" wrapText="1"/>
    </xf>
    <xf numFmtId="0" fontId="5" fillId="0" borderId="26" xfId="5" applyFill="1" applyAlignment="1">
      <alignment horizontal="left" vertical="center" wrapText="1"/>
    </xf>
    <xf numFmtId="43" fontId="12" fillId="0" borderId="0" xfId="7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43" fontId="3" fillId="6" borderId="0" xfId="7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43" fontId="0" fillId="0" borderId="4" xfId="7" applyFont="1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7" applyFont="1" applyBorder="1" applyAlignment="1">
      <alignment horizontal="right" vertical="top"/>
    </xf>
    <xf numFmtId="43" fontId="0" fillId="0" borderId="0" xfId="7" applyFont="1" applyFill="1" applyAlignment="1">
      <alignment horizontal="left"/>
    </xf>
    <xf numFmtId="0" fontId="15" fillId="0" borderId="0" xfId="8" applyFill="1"/>
    <xf numFmtId="0" fontId="15" fillId="0" borderId="0" xfId="8" applyFill="1" applyAlignment="1">
      <alignment horizontal="left"/>
    </xf>
    <xf numFmtId="0" fontId="17" fillId="0" borderId="24" xfId="8" applyFont="1" applyFill="1" applyBorder="1" applyAlignment="1">
      <alignment horizontal="center"/>
    </xf>
    <xf numFmtId="0" fontId="17" fillId="0" borderId="23" xfId="8" applyFont="1" applyFill="1" applyBorder="1" applyAlignment="1">
      <alignment horizontal="center"/>
    </xf>
    <xf numFmtId="43" fontId="17" fillId="0" borderId="23" xfId="7" applyFont="1" applyFill="1" applyBorder="1" applyAlignment="1">
      <alignment horizontal="center"/>
    </xf>
    <xf numFmtId="43" fontId="17" fillId="0" borderId="25" xfId="7" applyFont="1" applyFill="1" applyBorder="1" applyAlignment="1">
      <alignment horizontal="center"/>
    </xf>
    <xf numFmtId="0" fontId="17" fillId="0" borderId="0" xfId="8" applyFont="1" applyFill="1"/>
    <xf numFmtId="0" fontId="15" fillId="0" borderId="1" xfId="8" applyFill="1" applyBorder="1" applyAlignment="1">
      <alignment horizontal="left"/>
    </xf>
    <xf numFmtId="0" fontId="15" fillId="0" borderId="4" xfId="8" applyFill="1" applyBorder="1" applyAlignment="1">
      <alignment horizontal="left"/>
    </xf>
    <xf numFmtId="43" fontId="0" fillId="0" borderId="4" xfId="7" applyFont="1" applyFill="1" applyBorder="1" applyAlignment="1">
      <alignment horizontal="left"/>
    </xf>
    <xf numFmtId="43" fontId="0" fillId="0" borderId="6" xfId="7" applyFont="1" applyFill="1" applyBorder="1" applyAlignment="1">
      <alignment horizontal="left"/>
    </xf>
    <xf numFmtId="43" fontId="15" fillId="0" borderId="0" xfId="8" applyNumberFormat="1" applyFill="1"/>
    <xf numFmtId="0" fontId="15" fillId="0" borderId="9" xfId="8" applyFill="1" applyBorder="1" applyAlignment="1">
      <alignment horizontal="left"/>
    </xf>
    <xf numFmtId="0" fontId="15" fillId="0" borderId="0" xfId="8" applyFill="1" applyBorder="1" applyAlignment="1">
      <alignment horizontal="left"/>
    </xf>
    <xf numFmtId="43" fontId="0" fillId="0" borderId="0" xfId="7" applyFont="1" applyFill="1" applyBorder="1" applyAlignment="1">
      <alignment horizontal="left"/>
    </xf>
    <xf numFmtId="43" fontId="0" fillId="0" borderId="10" xfId="7" applyFont="1" applyFill="1" applyBorder="1" applyAlignment="1">
      <alignment horizontal="left"/>
    </xf>
    <xf numFmtId="0" fontId="17" fillId="0" borderId="0" xfId="8" applyFont="1" applyFill="1" applyBorder="1" applyAlignment="1">
      <alignment horizontal="left"/>
    </xf>
    <xf numFmtId="43" fontId="17" fillId="0" borderId="18" xfId="7" applyFont="1" applyFill="1" applyBorder="1" applyAlignment="1">
      <alignment horizontal="left"/>
    </xf>
    <xf numFmtId="43" fontId="17" fillId="0" borderId="12" xfId="7" applyFont="1" applyFill="1" applyBorder="1" applyAlignment="1">
      <alignment horizontal="left"/>
    </xf>
    <xf numFmtId="43" fontId="0" fillId="0" borderId="29" xfId="7" applyFont="1" applyFill="1" applyBorder="1" applyAlignment="1">
      <alignment horizontal="left"/>
    </xf>
    <xf numFmtId="43" fontId="0" fillId="0" borderId="30" xfId="7" applyFont="1" applyFill="1" applyBorder="1" applyAlignment="1">
      <alignment horizontal="left"/>
    </xf>
    <xf numFmtId="0" fontId="15" fillId="0" borderId="15" xfId="8" applyFill="1" applyBorder="1" applyAlignment="1">
      <alignment horizontal="left"/>
    </xf>
    <xf numFmtId="0" fontId="15" fillId="0" borderId="22" xfId="8" applyFill="1" applyBorder="1" applyAlignment="1">
      <alignment horizontal="left"/>
    </xf>
    <xf numFmtId="43" fontId="0" fillId="0" borderId="22" xfId="7" applyFont="1" applyFill="1" applyBorder="1" applyAlignment="1">
      <alignment horizontal="left"/>
    </xf>
    <xf numFmtId="43" fontId="0" fillId="0" borderId="28" xfId="7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0" fontId="6" fillId="0" borderId="0" xfId="0" applyFont="1" applyAlignment="1"/>
    <xf numFmtId="164" fontId="0" fillId="0" borderId="0" xfId="2" applyFont="1"/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6" fillId="0" borderId="0" xfId="8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9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1" fontId="8" fillId="0" borderId="0" xfId="0" applyNumberFormat="1" applyFont="1" applyBorder="1"/>
    <xf numFmtId="164" fontId="8" fillId="0" borderId="0" xfId="2" applyFont="1"/>
    <xf numFmtId="0" fontId="21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10" fontId="8" fillId="0" borderId="0" xfId="4" applyNumberFormat="1" applyFont="1" applyAlignment="1">
      <alignment horizontal="center"/>
    </xf>
    <xf numFmtId="0" fontId="21" fillId="14" borderId="0" xfId="0" applyFont="1" applyFill="1" applyBorder="1" applyAlignment="1">
      <alignment horizontal="left"/>
    </xf>
    <xf numFmtId="0" fontId="10" fillId="14" borderId="0" xfId="0" applyFont="1" applyFill="1" applyBorder="1" applyAlignment="1">
      <alignment horizontal="center"/>
    </xf>
    <xf numFmtId="0" fontId="8" fillId="14" borderId="0" xfId="0" applyFont="1" applyFill="1" applyBorder="1"/>
    <xf numFmtId="0" fontId="22" fillId="0" borderId="0" xfId="0" applyFont="1" applyAlignment="1">
      <alignment horizontal="left"/>
    </xf>
    <xf numFmtId="0" fontId="8" fillId="7" borderId="0" xfId="0" applyFont="1" applyFill="1" applyBorder="1"/>
    <xf numFmtId="0" fontId="8" fillId="10" borderId="0" xfId="0" applyFont="1" applyFill="1" applyBorder="1"/>
    <xf numFmtId="0" fontId="21" fillId="16" borderId="0" xfId="0" applyFont="1" applyFill="1" applyBorder="1" applyAlignment="1">
      <alignment horizontal="left" wrapText="1"/>
    </xf>
    <xf numFmtId="0" fontId="22" fillId="16" borderId="0" xfId="0" applyFont="1" applyFill="1" applyBorder="1"/>
    <xf numFmtId="0" fontId="21" fillId="9" borderId="0" xfId="0" applyFont="1" applyFill="1" applyBorder="1" applyAlignment="1">
      <alignment horizontal="left" wrapText="1"/>
    </xf>
    <xf numFmtId="0" fontId="22" fillId="9" borderId="0" xfId="0" applyFont="1" applyFill="1" applyBorder="1"/>
    <xf numFmtId="10" fontId="22" fillId="9" borderId="0" xfId="4" applyNumberFormat="1" applyFont="1" applyFill="1" applyAlignment="1">
      <alignment horizontal="center"/>
    </xf>
    <xf numFmtId="0" fontId="8" fillId="13" borderId="0" xfId="0" applyFont="1" applyFill="1" applyBorder="1"/>
    <xf numFmtId="0" fontId="24" fillId="17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left" wrapText="1"/>
    </xf>
    <xf numFmtId="0" fontId="8" fillId="10" borderId="0" xfId="0" applyFont="1" applyFill="1"/>
    <xf numFmtId="0" fontId="20" fillId="11" borderId="31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 wrapText="1"/>
    </xf>
    <xf numFmtId="169" fontId="8" fillId="0" borderId="33" xfId="2" applyNumberFormat="1" applyFont="1" applyFill="1" applyBorder="1"/>
    <xf numFmtId="166" fontId="21" fillId="14" borderId="36" xfId="4" applyNumberFormat="1" applyFont="1" applyFill="1" applyBorder="1" applyAlignment="1">
      <alignment horizontal="center"/>
    </xf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1" fontId="8" fillId="0" borderId="35" xfId="0" applyNumberFormat="1" applyFont="1" applyBorder="1"/>
    <xf numFmtId="1" fontId="8" fillId="0" borderId="36" xfId="0" applyNumberFormat="1" applyFont="1" applyBorder="1"/>
    <xf numFmtId="1" fontId="8" fillId="0" borderId="36" xfId="2" applyNumberFormat="1" applyFont="1" applyBorder="1"/>
    <xf numFmtId="1" fontId="8" fillId="0" borderId="37" xfId="2" applyNumberFormat="1" applyFont="1" applyBorder="1"/>
    <xf numFmtId="10" fontId="21" fillId="14" borderId="36" xfId="4" applyNumberFormat="1" applyFont="1" applyFill="1" applyBorder="1" applyAlignment="1">
      <alignment horizontal="center"/>
    </xf>
    <xf numFmtId="10" fontId="22" fillId="14" borderId="36" xfId="0" applyNumberFormat="1" applyFont="1" applyFill="1" applyBorder="1" applyAlignment="1">
      <alignment horizontal="center"/>
    </xf>
    <xf numFmtId="10" fontId="22" fillId="14" borderId="37" xfId="0" applyNumberFormat="1" applyFont="1" applyFill="1" applyBorder="1" applyAlignment="1">
      <alignment horizontal="center"/>
    </xf>
    <xf numFmtId="169" fontId="8" fillId="0" borderId="36" xfId="2" applyNumberFormat="1" applyFont="1" applyFill="1" applyBorder="1"/>
    <xf numFmtId="169" fontId="8" fillId="0" borderId="37" xfId="2" applyNumberFormat="1" applyFont="1" applyFill="1" applyBorder="1"/>
    <xf numFmtId="164" fontId="8" fillId="0" borderId="36" xfId="2" applyFont="1" applyBorder="1"/>
    <xf numFmtId="164" fontId="8" fillId="0" borderId="37" xfId="2" applyFont="1" applyBorder="1"/>
    <xf numFmtId="0" fontId="8" fillId="7" borderId="35" xfId="0" applyFont="1" applyFill="1" applyBorder="1"/>
    <xf numFmtId="0" fontId="8" fillId="7" borderId="36" xfId="0" applyFont="1" applyFill="1" applyBorder="1"/>
    <xf numFmtId="169" fontId="22" fillId="7" borderId="36" xfId="2" applyNumberFormat="1" applyFont="1" applyFill="1" applyBorder="1"/>
    <xf numFmtId="169" fontId="22" fillId="7" borderId="37" xfId="2" applyNumberFormat="1" applyFont="1" applyFill="1" applyBorder="1"/>
    <xf numFmtId="0" fontId="22" fillId="16" borderId="35" xfId="0" applyFont="1" applyFill="1" applyBorder="1"/>
    <xf numFmtId="0" fontId="22" fillId="16" borderId="36" xfId="0" applyFont="1" applyFill="1" applyBorder="1"/>
    <xf numFmtId="10" fontId="22" fillId="16" borderId="36" xfId="4" applyNumberFormat="1" applyFont="1" applyFill="1" applyBorder="1" applyAlignment="1">
      <alignment horizontal="center"/>
    </xf>
    <xf numFmtId="10" fontId="22" fillId="16" borderId="37" xfId="4" applyNumberFormat="1" applyFont="1" applyFill="1" applyBorder="1" applyAlignment="1">
      <alignment horizontal="center"/>
    </xf>
    <xf numFmtId="169" fontId="8" fillId="0" borderId="36" xfId="2" applyNumberFormat="1" applyFont="1" applyBorder="1"/>
    <xf numFmtId="166" fontId="23" fillId="14" borderId="36" xfId="4" applyNumberFormat="1" applyFont="1" applyFill="1" applyBorder="1" applyAlignment="1">
      <alignment horizontal="center"/>
    </xf>
    <xf numFmtId="166" fontId="23" fillId="14" borderId="37" xfId="4" applyNumberFormat="1" applyFont="1" applyFill="1" applyBorder="1" applyAlignment="1">
      <alignment horizontal="center"/>
    </xf>
    <xf numFmtId="0" fontId="24" fillId="15" borderId="0" xfId="0" applyFont="1" applyFill="1" applyBorder="1" applyAlignment="1">
      <alignment horizontal="center" vertical="center" wrapText="1"/>
    </xf>
    <xf numFmtId="169" fontId="8" fillId="0" borderId="35" xfId="2" applyNumberFormat="1" applyFont="1" applyBorder="1"/>
    <xf numFmtId="168" fontId="8" fillId="0" borderId="0" xfId="2" applyNumberFormat="1" applyFont="1" applyBorder="1"/>
    <xf numFmtId="168" fontId="22" fillId="4" borderId="35" xfId="2" applyNumberFormat="1" applyFont="1" applyFill="1" applyBorder="1"/>
    <xf numFmtId="10" fontId="8" fillId="0" borderId="0" xfId="0" applyNumberFormat="1" applyFont="1"/>
    <xf numFmtId="166" fontId="8" fillId="0" borderId="0" xfId="4" applyNumberFormat="1" applyFont="1"/>
    <xf numFmtId="0" fontId="20" fillId="5" borderId="39" xfId="0" applyFont="1" applyFill="1" applyBorder="1" applyAlignment="1">
      <alignment horizontal="center" vertical="center" wrapText="1"/>
    </xf>
    <xf numFmtId="166" fontId="21" fillId="14" borderId="35" xfId="4" applyNumberFormat="1" applyFont="1" applyFill="1" applyBorder="1" applyAlignment="1">
      <alignment horizontal="center"/>
    </xf>
    <xf numFmtId="10" fontId="21" fillId="14" borderId="35" xfId="4" applyNumberFormat="1" applyFont="1" applyFill="1" applyBorder="1" applyAlignment="1">
      <alignment horizontal="center"/>
    </xf>
    <xf numFmtId="169" fontId="8" fillId="0" borderId="35" xfId="2" applyNumberFormat="1" applyFont="1" applyFill="1" applyBorder="1"/>
    <xf numFmtId="164" fontId="8" fillId="0" borderId="35" xfId="2" applyFont="1" applyBorder="1"/>
    <xf numFmtId="169" fontId="22" fillId="7" borderId="35" xfId="2" applyNumberFormat="1" applyFont="1" applyFill="1" applyBorder="1"/>
    <xf numFmtId="10" fontId="22" fillId="16" borderId="35" xfId="4" applyNumberFormat="1" applyFont="1" applyFill="1" applyBorder="1" applyAlignment="1">
      <alignment horizontal="center"/>
    </xf>
    <xf numFmtId="166" fontId="23" fillId="14" borderId="35" xfId="4" applyNumberFormat="1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 vertical="center"/>
    </xf>
    <xf numFmtId="166" fontId="21" fillId="14" borderId="42" xfId="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42" xfId="0" applyFont="1" applyBorder="1"/>
    <xf numFmtId="1" fontId="8" fillId="0" borderId="42" xfId="0" applyNumberFormat="1" applyFont="1" applyBorder="1"/>
    <xf numFmtId="10" fontId="21" fillId="14" borderId="42" xfId="4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8" fillId="7" borderId="42" xfId="0" applyFont="1" applyFill="1" applyBorder="1"/>
    <xf numFmtId="0" fontId="22" fillId="16" borderId="42" xfId="0" applyFont="1" applyFill="1" applyBorder="1"/>
    <xf numFmtId="0" fontId="22" fillId="9" borderId="38" xfId="0" applyFont="1" applyFill="1" applyBorder="1"/>
    <xf numFmtId="0" fontId="8" fillId="0" borderId="38" xfId="0" applyFont="1" applyBorder="1"/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8" fillId="13" borderId="38" xfId="0" applyFont="1" applyFill="1" applyBorder="1"/>
    <xf numFmtId="0" fontId="23" fillId="14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left"/>
    </xf>
    <xf numFmtId="0" fontId="8" fillId="10" borderId="38" xfId="0" applyFont="1" applyFill="1" applyBorder="1"/>
    <xf numFmtId="166" fontId="25" fillId="12" borderId="36" xfId="4" applyNumberFormat="1" applyFont="1" applyFill="1" applyBorder="1" applyAlignment="1">
      <alignment horizontal="center"/>
    </xf>
    <xf numFmtId="169" fontId="8" fillId="0" borderId="0" xfId="4" applyNumberFormat="1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169" fontId="0" fillId="0" borderId="0" xfId="0" applyNumberFormat="1"/>
    <xf numFmtId="0" fontId="6" fillId="0" borderId="0" xfId="0" applyFont="1" applyBorder="1" applyAlignment="1">
      <alignment horizontal="center"/>
    </xf>
    <xf numFmtId="166" fontId="0" fillId="0" borderId="0" xfId="0" applyNumberFormat="1" applyFill="1"/>
    <xf numFmtId="179" fontId="8" fillId="0" borderId="33" xfId="2" applyNumberFormat="1" applyFont="1" applyFill="1" applyBorder="1"/>
    <xf numFmtId="179" fontId="8" fillId="0" borderId="41" xfId="2" applyNumberFormat="1" applyFont="1" applyFill="1" applyBorder="1"/>
    <xf numFmtId="179" fontId="8" fillId="0" borderId="32" xfId="2" applyNumberFormat="1" applyFont="1" applyFill="1" applyBorder="1"/>
    <xf numFmtId="179" fontId="8" fillId="0" borderId="34" xfId="2" applyNumberFormat="1" applyFont="1" applyFill="1" applyBorder="1"/>
  </cellXfs>
  <cellStyles count="9">
    <cellStyle name="Énfasis5" xfId="6" builtinId="45"/>
    <cellStyle name="Hipervínculo" xfId="1" builtinId="8"/>
    <cellStyle name="Millares" xfId="2" builtinId="3"/>
    <cellStyle name="Millares 2" xfId="7"/>
    <cellStyle name="Normal" xfId="0" builtinId="0"/>
    <cellStyle name="Normal 2" xfId="3"/>
    <cellStyle name="Normal 3" xfId="8"/>
    <cellStyle name="Porcentaje" xfId="4" builtinId="5"/>
    <cellStyle name="Total" xfId="5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1</xdr:row>
      <xdr:rowOff>47625</xdr:rowOff>
    </xdr:from>
    <xdr:to>
      <xdr:col>1</xdr:col>
      <xdr:colOff>2476501</xdr:colOff>
      <xdr:row>3</xdr:row>
      <xdr:rowOff>156255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247650"/>
          <a:ext cx="1619250" cy="48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1071563</xdr:colOff>
      <xdr:row>2</xdr:row>
      <xdr:rowOff>61915</xdr:rowOff>
    </xdr:from>
    <xdr:to>
      <xdr:col>1</xdr:col>
      <xdr:colOff>2690813</xdr:colOff>
      <xdr:row>4</xdr:row>
      <xdr:rowOff>170545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238" y="442915"/>
          <a:ext cx="0" cy="48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pal.org/es/comunicados/america-latina-caribe-desacelerara-su-crecimiento-21-2022-medio-importantes-asimetrias" TargetMode="External"/><Relationship Id="rId2" Type="http://schemas.openxmlformats.org/officeDocument/2006/relationships/hyperlink" Target="https://www.primicias.ec/noticias/economia/fmi-ecuador-menor-crecimiento-america-latina/" TargetMode="External"/><Relationship Id="rId1" Type="http://schemas.openxmlformats.org/officeDocument/2006/relationships/hyperlink" Target="https://contenido.bce.fin.ec/documentos/PublicacionesNotas/Catalogo/NotasTecnicas/nota82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primicias.ec/noticias/economia/proyecciones-crecimiento-ecuador-mantienen-mej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"/>
  <sheetViews>
    <sheetView workbookViewId="0">
      <selection activeCell="D7" sqref="D7"/>
    </sheetView>
  </sheetViews>
  <sheetFormatPr baseColWidth="10" defaultRowHeight="15" x14ac:dyDescent="0.25"/>
  <cols>
    <col min="1" max="1" width="50.42578125" bestFit="1" customWidth="1"/>
    <col min="2" max="2" width="19.5703125" bestFit="1" customWidth="1"/>
    <col min="4" max="4" width="14.5703125" bestFit="1" customWidth="1"/>
  </cols>
  <sheetData>
    <row r="1" spans="1:2" x14ac:dyDescent="0.25">
      <c r="A1" s="41" t="s">
        <v>19</v>
      </c>
      <c r="B1" s="41" t="s">
        <v>20</v>
      </c>
    </row>
    <row r="2" spans="1:2" x14ac:dyDescent="0.25">
      <c r="A2" s="42" t="s">
        <v>21</v>
      </c>
      <c r="B2" s="43">
        <v>15034000</v>
      </c>
    </row>
    <row r="3" spans="1:2" x14ac:dyDescent="0.25">
      <c r="A3" s="42" t="s">
        <v>22</v>
      </c>
      <c r="B3" s="43">
        <v>63255000</v>
      </c>
    </row>
    <row r="4" spans="1:2" x14ac:dyDescent="0.25">
      <c r="A4" s="42" t="s">
        <v>23</v>
      </c>
      <c r="B4" s="43">
        <v>3885000</v>
      </c>
    </row>
    <row r="5" spans="1:2" x14ac:dyDescent="0.25">
      <c r="A5" s="42" t="s">
        <v>24</v>
      </c>
      <c r="B5" s="43">
        <v>10</v>
      </c>
    </row>
    <row r="6" spans="1:2" x14ac:dyDescent="0.25">
      <c r="A6" s="42" t="s">
        <v>25</v>
      </c>
      <c r="B6" s="43">
        <v>5875000</v>
      </c>
    </row>
    <row r="7" spans="1:2" x14ac:dyDescent="0.25">
      <c r="A7" s="42" t="s">
        <v>26</v>
      </c>
      <c r="B7" s="43">
        <v>15535000</v>
      </c>
    </row>
    <row r="8" spans="1:2" x14ac:dyDescent="0.25">
      <c r="A8" s="42" t="s">
        <v>27</v>
      </c>
      <c r="B8" s="43">
        <v>32504000</v>
      </c>
    </row>
    <row r="9" spans="1:2" x14ac:dyDescent="0.25">
      <c r="A9" s="42" t="s">
        <v>28</v>
      </c>
      <c r="B9" s="43">
        <v>43000</v>
      </c>
    </row>
    <row r="10" spans="1:2" x14ac:dyDescent="0.25">
      <c r="A10" s="42" t="s">
        <v>29</v>
      </c>
      <c r="B10" s="43">
        <v>48406000</v>
      </c>
    </row>
    <row r="11" spans="1:2" x14ac:dyDescent="0.25">
      <c r="A11" s="42" t="s">
        <v>30</v>
      </c>
      <c r="B11" s="43">
        <v>26900</v>
      </c>
    </row>
    <row r="12" spans="1:2" x14ac:dyDescent="0.25">
      <c r="A12" s="42" t="s">
        <v>31</v>
      </c>
      <c r="B12" s="43">
        <v>5000</v>
      </c>
    </row>
    <row r="13" spans="1:2" x14ac:dyDescent="0.25">
      <c r="A13" s="42" t="s">
        <v>32</v>
      </c>
      <c r="B13" s="43">
        <v>900000</v>
      </c>
    </row>
    <row r="14" spans="1:2" x14ac:dyDescent="0.25">
      <c r="A14" s="42" t="s">
        <v>33</v>
      </c>
      <c r="B14" s="43">
        <v>3000</v>
      </c>
    </row>
    <row r="15" spans="1:2" x14ac:dyDescent="0.25">
      <c r="A15" s="42" t="s">
        <v>34</v>
      </c>
      <c r="B15" s="43">
        <v>7000000</v>
      </c>
    </row>
    <row r="16" spans="1:2" x14ac:dyDescent="0.25">
      <c r="A16" s="42" t="s">
        <v>35</v>
      </c>
      <c r="B16" s="43">
        <v>0</v>
      </c>
    </row>
    <row r="17" spans="1:2" x14ac:dyDescent="0.25">
      <c r="A17" s="42" t="s">
        <v>36</v>
      </c>
      <c r="B17" s="43">
        <v>800000</v>
      </c>
    </row>
    <row r="18" spans="1:2" x14ac:dyDescent="0.25">
      <c r="A18" s="42" t="s">
        <v>37</v>
      </c>
      <c r="B18" s="43">
        <v>400000</v>
      </c>
    </row>
    <row r="19" spans="1:2" x14ac:dyDescent="0.25">
      <c r="A19" s="42" t="s">
        <v>38</v>
      </c>
      <c r="B19" s="43">
        <v>550</v>
      </c>
    </row>
    <row r="20" spans="1:2" x14ac:dyDescent="0.25">
      <c r="A20" s="42" t="s">
        <v>39</v>
      </c>
      <c r="B20" s="43">
        <v>900000</v>
      </c>
    </row>
    <row r="21" spans="1:2" x14ac:dyDescent="0.25">
      <c r="A21" s="42" t="s">
        <v>40</v>
      </c>
      <c r="B21" s="43">
        <v>40000</v>
      </c>
    </row>
    <row r="22" spans="1:2" x14ac:dyDescent="0.25">
      <c r="A22" s="42" t="s">
        <v>41</v>
      </c>
      <c r="B22" s="43">
        <v>14164000</v>
      </c>
    </row>
    <row r="23" spans="1:2" x14ac:dyDescent="0.25">
      <c r="A23" s="42" t="s">
        <v>42</v>
      </c>
      <c r="B23" s="43">
        <v>15000</v>
      </c>
    </row>
    <row r="24" spans="1:2" x14ac:dyDescent="0.25">
      <c r="A24" s="42" t="s">
        <v>43</v>
      </c>
      <c r="B24" s="43">
        <v>300000</v>
      </c>
    </row>
    <row r="25" spans="1:2" x14ac:dyDescent="0.25">
      <c r="A25" s="42" t="s">
        <v>44</v>
      </c>
      <c r="B25" s="43">
        <v>800000</v>
      </c>
    </row>
    <row r="26" spans="1:2" x14ac:dyDescent="0.25">
      <c r="A26" s="42" t="s">
        <v>45</v>
      </c>
      <c r="B26" s="43">
        <v>2000</v>
      </c>
    </row>
    <row r="27" spans="1:2" x14ac:dyDescent="0.25">
      <c r="A27" s="42" t="s">
        <v>46</v>
      </c>
      <c r="B27" s="43">
        <v>40</v>
      </c>
    </row>
    <row r="28" spans="1:2" x14ac:dyDescent="0.25">
      <c r="A28" s="42" t="s">
        <v>47</v>
      </c>
      <c r="B28" s="43">
        <v>800</v>
      </c>
    </row>
    <row r="29" spans="1:2" x14ac:dyDescent="0.25">
      <c r="A29" s="42" t="s">
        <v>48</v>
      </c>
      <c r="B29" s="43">
        <v>25000000</v>
      </c>
    </row>
    <row r="30" spans="1:2" x14ac:dyDescent="0.25">
      <c r="A30" s="42" t="s">
        <v>49</v>
      </c>
      <c r="B30" s="43">
        <v>1300000</v>
      </c>
    </row>
    <row r="31" spans="1:2" x14ac:dyDescent="0.25">
      <c r="A31" s="42" t="s">
        <v>50</v>
      </c>
      <c r="B31" s="43">
        <v>4800</v>
      </c>
    </row>
    <row r="32" spans="1:2" x14ac:dyDescent="0.25">
      <c r="A32" s="42" t="s">
        <v>51</v>
      </c>
      <c r="B32" s="43">
        <v>135000</v>
      </c>
    </row>
    <row r="33" spans="1:2" x14ac:dyDescent="0.25">
      <c r="A33" s="42" t="s">
        <v>52</v>
      </c>
      <c r="B33" s="43">
        <v>0</v>
      </c>
    </row>
    <row r="34" spans="1:2" x14ac:dyDescent="0.25">
      <c r="A34" s="42" t="s">
        <v>53</v>
      </c>
      <c r="B34" s="43">
        <v>700000</v>
      </c>
    </row>
    <row r="35" spans="1:2" x14ac:dyDescent="0.25">
      <c r="A35" s="42" t="s">
        <v>54</v>
      </c>
      <c r="B35" s="43">
        <v>1600000</v>
      </c>
    </row>
    <row r="36" spans="1:2" x14ac:dyDescent="0.25">
      <c r="A36" s="42" t="s">
        <v>55</v>
      </c>
      <c r="B36" s="43">
        <v>500000</v>
      </c>
    </row>
    <row r="37" spans="1:2" x14ac:dyDescent="0.25">
      <c r="A37" s="42" t="s">
        <v>56</v>
      </c>
      <c r="B37" s="43">
        <v>7000</v>
      </c>
    </row>
    <row r="38" spans="1:2" x14ac:dyDescent="0.25">
      <c r="A38" s="42" t="s">
        <v>57</v>
      </c>
      <c r="B38" s="43">
        <v>20000000</v>
      </c>
    </row>
    <row r="39" spans="1:2" x14ac:dyDescent="0.25">
      <c r="A39" s="42" t="s">
        <v>58</v>
      </c>
      <c r="B39" s="43">
        <v>1500000</v>
      </c>
    </row>
    <row r="40" spans="1:2" x14ac:dyDescent="0.25">
      <c r="A40" s="42" t="s">
        <v>59</v>
      </c>
      <c r="B40" s="43">
        <v>30000</v>
      </c>
    </row>
    <row r="41" spans="1:2" x14ac:dyDescent="0.25">
      <c r="A41" s="42" t="s">
        <v>60</v>
      </c>
      <c r="B41" s="43">
        <v>15000</v>
      </c>
    </row>
    <row r="42" spans="1:2" x14ac:dyDescent="0.25">
      <c r="A42" s="42" t="s">
        <v>61</v>
      </c>
      <c r="B42" s="43">
        <v>150000</v>
      </c>
    </row>
    <row r="43" spans="1:2" x14ac:dyDescent="0.25">
      <c r="A43" s="42" t="s">
        <v>62</v>
      </c>
      <c r="B43" s="43">
        <v>200000</v>
      </c>
    </row>
    <row r="44" spans="1:2" x14ac:dyDescent="0.25">
      <c r="A44" s="42" t="s">
        <v>63</v>
      </c>
      <c r="B44" s="43">
        <v>1000</v>
      </c>
    </row>
    <row r="45" spans="1:2" x14ac:dyDescent="0.25">
      <c r="A45" s="42" t="s">
        <v>64</v>
      </c>
      <c r="B45" s="43">
        <v>1016000</v>
      </c>
    </row>
    <row r="46" spans="1:2" x14ac:dyDescent="0.25">
      <c r="A46" s="42" t="s">
        <v>65</v>
      </c>
      <c r="B46" s="43">
        <v>7428000</v>
      </c>
    </row>
    <row r="47" spans="1:2" x14ac:dyDescent="0.25">
      <c r="A47" s="42" t="s">
        <v>66</v>
      </c>
      <c r="B47" s="43">
        <v>58000000</v>
      </c>
    </row>
    <row r="48" spans="1:2" x14ac:dyDescent="0.25">
      <c r="A48" s="42" t="s">
        <v>67</v>
      </c>
      <c r="B48" s="43">
        <v>332678000</v>
      </c>
    </row>
    <row r="49" spans="1:4" x14ac:dyDescent="0.25">
      <c r="A49" s="42" t="s">
        <v>68</v>
      </c>
      <c r="B49" s="43">
        <v>0</v>
      </c>
    </row>
    <row r="50" spans="1:4" x14ac:dyDescent="0.25">
      <c r="A50" s="42" t="s">
        <v>69</v>
      </c>
      <c r="B50" s="43">
        <v>12946548.880000001</v>
      </c>
    </row>
    <row r="51" spans="1:4" x14ac:dyDescent="0.25">
      <c r="A51" s="42" t="s">
        <v>70</v>
      </c>
      <c r="B51" s="43">
        <v>43000000</v>
      </c>
      <c r="D51" s="4"/>
    </row>
    <row r="52" spans="1:4" x14ac:dyDescent="0.25">
      <c r="A52" s="42" t="s">
        <v>71</v>
      </c>
      <c r="B52" s="43">
        <v>7037215.5899999999</v>
      </c>
    </row>
    <row r="53" spans="1:4" x14ac:dyDescent="0.25">
      <c r="A53" s="42" t="s">
        <v>72</v>
      </c>
      <c r="B53" s="43">
        <v>22300000</v>
      </c>
      <c r="D53" s="4"/>
    </row>
    <row r="54" spans="1:4" x14ac:dyDescent="0.25">
      <c r="A54" s="42" t="s">
        <v>73</v>
      </c>
      <c r="B54" s="43">
        <v>3181743.25</v>
      </c>
    </row>
    <row r="55" spans="1:4" x14ac:dyDescent="0.25">
      <c r="A55" s="42" t="s">
        <v>74</v>
      </c>
      <c r="B55" s="43">
        <v>82334927.689999998</v>
      </c>
    </row>
    <row r="56" spans="1:4" x14ac:dyDescent="0.25">
      <c r="A56" s="44" t="s">
        <v>75</v>
      </c>
      <c r="B56" s="45">
        <v>100148970.84</v>
      </c>
    </row>
    <row r="57" spans="1:4" x14ac:dyDescent="0.25">
      <c r="A57" s="44" t="s">
        <v>76</v>
      </c>
      <c r="B57" s="45">
        <v>4917397.08</v>
      </c>
    </row>
    <row r="58" spans="1:4" x14ac:dyDescent="0.25">
      <c r="A58" s="44" t="s">
        <v>77</v>
      </c>
      <c r="B58" s="45">
        <v>13038914.039999999</v>
      </c>
    </row>
    <row r="59" spans="1:4" x14ac:dyDescent="0.25">
      <c r="A59" s="44" t="s">
        <v>78</v>
      </c>
      <c r="B59" s="45">
        <v>12261213.68</v>
      </c>
    </row>
    <row r="60" spans="1:4" x14ac:dyDescent="0.25">
      <c r="A60" s="44" t="s">
        <v>79</v>
      </c>
      <c r="B60" s="45">
        <v>5557400</v>
      </c>
    </row>
    <row r="61" spans="1:4" x14ac:dyDescent="0.25">
      <c r="A61" s="44" t="s">
        <v>80</v>
      </c>
      <c r="B61" s="45">
        <v>81972</v>
      </c>
    </row>
    <row r="62" spans="1:4" x14ac:dyDescent="0.25">
      <c r="A62" s="44" t="s">
        <v>81</v>
      </c>
      <c r="B62" s="45">
        <v>655776</v>
      </c>
    </row>
    <row r="63" spans="1:4" x14ac:dyDescent="0.25">
      <c r="A63" s="44" t="s">
        <v>82</v>
      </c>
      <c r="B63" s="45">
        <v>147521.95000000001</v>
      </c>
    </row>
    <row r="64" spans="1:4" x14ac:dyDescent="0.25">
      <c r="A64" s="44" t="s">
        <v>83</v>
      </c>
      <c r="B64" s="45">
        <v>245869.87</v>
      </c>
    </row>
    <row r="65" spans="1:2" x14ac:dyDescent="0.25">
      <c r="A65" s="44" t="s">
        <v>84</v>
      </c>
      <c r="B65" s="45">
        <v>7999.8</v>
      </c>
    </row>
    <row r="66" spans="1:2" x14ac:dyDescent="0.25">
      <c r="A66" s="44" t="s">
        <v>85</v>
      </c>
      <c r="B66" s="45">
        <v>600000</v>
      </c>
    </row>
    <row r="67" spans="1:2" x14ac:dyDescent="0.25">
      <c r="A67" s="44" t="s">
        <v>86</v>
      </c>
      <c r="B67" s="45">
        <v>1500000</v>
      </c>
    </row>
    <row r="68" spans="1:2" x14ac:dyDescent="0.25">
      <c r="A68" s="44" t="s">
        <v>87</v>
      </c>
      <c r="B68" s="45">
        <v>33316611.559999999</v>
      </c>
    </row>
    <row r="69" spans="1:2" x14ac:dyDescent="0.25">
      <c r="A69" s="44" t="s">
        <v>88</v>
      </c>
      <c r="B69" s="45">
        <v>320882.75</v>
      </c>
    </row>
    <row r="70" spans="1:2" x14ac:dyDescent="0.25">
      <c r="A70" s="44" t="s">
        <v>89</v>
      </c>
      <c r="B70" s="45">
        <v>679117.15</v>
      </c>
    </row>
    <row r="71" spans="1:2" x14ac:dyDescent="0.25">
      <c r="A71" s="44" t="s">
        <v>90</v>
      </c>
      <c r="B71" s="45">
        <v>18374157.739999998</v>
      </c>
    </row>
    <row r="72" spans="1:2" x14ac:dyDescent="0.25">
      <c r="A72" s="44" t="s">
        <v>91</v>
      </c>
      <c r="B72" s="45">
        <v>12261213.68</v>
      </c>
    </row>
    <row r="73" spans="1:2" x14ac:dyDescent="0.25">
      <c r="A73" s="44" t="s">
        <v>92</v>
      </c>
      <c r="B73" s="45">
        <v>3500000</v>
      </c>
    </row>
    <row r="74" spans="1:2" x14ac:dyDescent="0.25">
      <c r="A74" s="44" t="s">
        <v>93</v>
      </c>
      <c r="B74" s="45">
        <v>3500000</v>
      </c>
    </row>
    <row r="75" spans="1:2" x14ac:dyDescent="0.25">
      <c r="A75" s="44" t="s">
        <v>94</v>
      </c>
      <c r="B75" s="45">
        <v>3000000.03</v>
      </c>
    </row>
    <row r="76" spans="1:2" x14ac:dyDescent="0.25">
      <c r="A76" s="44" t="s">
        <v>95</v>
      </c>
      <c r="B76" s="45">
        <v>443899.06</v>
      </c>
    </row>
    <row r="77" spans="1:2" x14ac:dyDescent="0.25">
      <c r="A77" s="44" t="s">
        <v>96</v>
      </c>
      <c r="B77" s="45">
        <v>890907.61</v>
      </c>
    </row>
    <row r="78" spans="1:2" x14ac:dyDescent="0.25">
      <c r="A78" s="44" t="s">
        <v>97</v>
      </c>
      <c r="B78" s="45">
        <v>1411447.68</v>
      </c>
    </row>
    <row r="79" spans="1:2" x14ac:dyDescent="0.25">
      <c r="A79" s="44" t="s">
        <v>98</v>
      </c>
      <c r="B79" s="45">
        <v>700778.45</v>
      </c>
    </row>
    <row r="80" spans="1:2" x14ac:dyDescent="0.25">
      <c r="A80" s="44" t="s">
        <v>99</v>
      </c>
      <c r="B80" s="45">
        <v>1325070.24</v>
      </c>
    </row>
    <row r="81" spans="1:2" x14ac:dyDescent="0.25">
      <c r="A81" s="44" t="s">
        <v>100</v>
      </c>
      <c r="B81" s="45">
        <v>4014.35</v>
      </c>
    </row>
    <row r="82" spans="1:2" x14ac:dyDescent="0.25">
      <c r="A82" s="44" t="s">
        <v>101</v>
      </c>
      <c r="B82" s="45">
        <v>48654.98</v>
      </c>
    </row>
    <row r="83" spans="1:2" x14ac:dyDescent="0.25">
      <c r="A83" s="44" t="s">
        <v>102</v>
      </c>
      <c r="B83" s="45">
        <v>793002.71</v>
      </c>
    </row>
    <row r="84" spans="1:2" x14ac:dyDescent="0.25">
      <c r="A84" s="44" t="s">
        <v>103</v>
      </c>
      <c r="B84" s="45">
        <v>25800</v>
      </c>
    </row>
    <row r="85" spans="1:2" x14ac:dyDescent="0.25">
      <c r="A85" s="44" t="s">
        <v>104</v>
      </c>
      <c r="B85" s="45">
        <v>35850</v>
      </c>
    </row>
    <row r="86" spans="1:2" x14ac:dyDescent="0.25">
      <c r="A86" s="44" t="s">
        <v>105</v>
      </c>
      <c r="B86" s="45">
        <v>11786864.73</v>
      </c>
    </row>
    <row r="87" spans="1:2" x14ac:dyDescent="0.25">
      <c r="A87" s="44" t="s">
        <v>106</v>
      </c>
      <c r="B87" s="45">
        <v>6512919.79</v>
      </c>
    </row>
    <row r="88" spans="1:2" x14ac:dyDescent="0.25">
      <c r="A88" s="44" t="s">
        <v>107</v>
      </c>
      <c r="B88" s="45">
        <v>12732.14</v>
      </c>
    </row>
    <row r="89" spans="1:2" x14ac:dyDescent="0.25">
      <c r="A89" s="44" t="s">
        <v>108</v>
      </c>
      <c r="B89" s="45">
        <v>0</v>
      </c>
    </row>
    <row r="90" spans="1:2" x14ac:dyDescent="0.25">
      <c r="A90" s="44" t="s">
        <v>109</v>
      </c>
      <c r="B90" s="45">
        <v>268781.2</v>
      </c>
    </row>
    <row r="91" spans="1:2" x14ac:dyDescent="0.25">
      <c r="A91" s="44" t="s">
        <v>110</v>
      </c>
      <c r="B91" s="45">
        <v>25000</v>
      </c>
    </row>
    <row r="92" spans="1:2" x14ac:dyDescent="0.25">
      <c r="A92" s="44" t="s">
        <v>111</v>
      </c>
      <c r="B92" s="45">
        <v>4385</v>
      </c>
    </row>
    <row r="93" spans="1:2" x14ac:dyDescent="0.25">
      <c r="A93" s="44" t="s">
        <v>112</v>
      </c>
      <c r="B93" s="45">
        <v>5500</v>
      </c>
    </row>
    <row r="94" spans="1:2" x14ac:dyDescent="0.25">
      <c r="A94" s="44" t="s">
        <v>113</v>
      </c>
      <c r="B94" s="45">
        <v>10000</v>
      </c>
    </row>
    <row r="95" spans="1:2" x14ac:dyDescent="0.25">
      <c r="A95" s="44" t="s">
        <v>114</v>
      </c>
      <c r="B95" s="45">
        <v>9000</v>
      </c>
    </row>
    <row r="96" spans="1:2" x14ac:dyDescent="0.25">
      <c r="A96" s="44" t="s">
        <v>115</v>
      </c>
      <c r="B96" s="45">
        <v>5200</v>
      </c>
    </row>
    <row r="97" spans="1:2" x14ac:dyDescent="0.25">
      <c r="A97" s="44" t="s">
        <v>116</v>
      </c>
      <c r="B97" s="45">
        <v>7000</v>
      </c>
    </row>
    <row r="98" spans="1:2" x14ac:dyDescent="0.25">
      <c r="A98" s="44" t="s">
        <v>117</v>
      </c>
      <c r="B98" s="45">
        <v>5000</v>
      </c>
    </row>
    <row r="99" spans="1:2" x14ac:dyDescent="0.25">
      <c r="A99" s="44" t="s">
        <v>118</v>
      </c>
      <c r="B99" s="45">
        <v>5000</v>
      </c>
    </row>
    <row r="100" spans="1:2" x14ac:dyDescent="0.25">
      <c r="A100" s="44" t="s">
        <v>119</v>
      </c>
      <c r="B100" s="45">
        <v>938982.97</v>
      </c>
    </row>
    <row r="101" spans="1:2" x14ac:dyDescent="0.25">
      <c r="A101" s="44" t="s">
        <v>120</v>
      </c>
      <c r="B101" s="45">
        <v>95780.77</v>
      </c>
    </row>
    <row r="102" spans="1:2" x14ac:dyDescent="0.25">
      <c r="A102" s="44" t="s">
        <v>121</v>
      </c>
      <c r="B102" s="45">
        <v>563994.93000000005</v>
      </c>
    </row>
    <row r="103" spans="1:2" x14ac:dyDescent="0.25">
      <c r="A103" s="44" t="s">
        <v>122</v>
      </c>
      <c r="B103" s="45">
        <v>481702.7</v>
      </c>
    </row>
    <row r="104" spans="1:2" x14ac:dyDescent="0.25">
      <c r="A104" s="44" t="s">
        <v>123</v>
      </c>
      <c r="B104" s="45">
        <v>2000</v>
      </c>
    </row>
    <row r="105" spans="1:2" x14ac:dyDescent="0.25">
      <c r="A105" s="44" t="s">
        <v>124</v>
      </c>
      <c r="B105" s="45">
        <v>26400</v>
      </c>
    </row>
    <row r="106" spans="1:2" x14ac:dyDescent="0.25">
      <c r="A106" s="44" t="s">
        <v>125</v>
      </c>
      <c r="B106" s="45">
        <v>150000</v>
      </c>
    </row>
    <row r="107" spans="1:2" x14ac:dyDescent="0.25">
      <c r="A107" s="44" t="s">
        <v>126</v>
      </c>
      <c r="B107" s="45">
        <v>41686.959999999999</v>
      </c>
    </row>
    <row r="108" spans="1:2" x14ac:dyDescent="0.25">
      <c r="A108" s="44" t="s">
        <v>127</v>
      </c>
      <c r="B108" s="45">
        <v>1026395.6</v>
      </c>
    </row>
    <row r="109" spans="1:2" x14ac:dyDescent="0.25">
      <c r="A109" s="44" t="s">
        <v>128</v>
      </c>
      <c r="B109" s="45">
        <v>2382.0700000000002</v>
      </c>
    </row>
    <row r="110" spans="1:2" x14ac:dyDescent="0.25">
      <c r="A110" s="44" t="s">
        <v>129</v>
      </c>
      <c r="B110" s="45">
        <v>68000</v>
      </c>
    </row>
    <row r="111" spans="1:2" x14ac:dyDescent="0.25">
      <c r="A111" s="44" t="s">
        <v>130</v>
      </c>
      <c r="B111" s="45">
        <v>671503.61</v>
      </c>
    </row>
    <row r="112" spans="1:2" x14ac:dyDescent="0.25">
      <c r="A112" s="44" t="s">
        <v>131</v>
      </c>
      <c r="B112" s="45">
        <v>652000</v>
      </c>
    </row>
    <row r="113" spans="1:2" x14ac:dyDescent="0.25">
      <c r="A113" s="44" t="s">
        <v>132</v>
      </c>
      <c r="B113" s="45">
        <v>384700.05</v>
      </c>
    </row>
    <row r="114" spans="1:2" x14ac:dyDescent="0.25">
      <c r="A114" s="44" t="s">
        <v>133</v>
      </c>
      <c r="B114" s="45">
        <v>1500</v>
      </c>
    </row>
    <row r="115" spans="1:2" x14ac:dyDescent="0.25">
      <c r="A115" s="44" t="s">
        <v>134</v>
      </c>
      <c r="B115" s="45">
        <v>87835.5</v>
      </c>
    </row>
    <row r="116" spans="1:2" x14ac:dyDescent="0.25">
      <c r="A116" s="44" t="s">
        <v>135</v>
      </c>
      <c r="B116" s="45">
        <v>47100</v>
      </c>
    </row>
    <row r="117" spans="1:2" x14ac:dyDescent="0.25">
      <c r="A117" s="44" t="s">
        <v>136</v>
      </c>
      <c r="B117" s="45">
        <v>327168.18</v>
      </c>
    </row>
    <row r="118" spans="1:2" x14ac:dyDescent="0.25">
      <c r="A118" s="44" t="s">
        <v>137</v>
      </c>
      <c r="B118" s="45">
        <v>959186.83</v>
      </c>
    </row>
    <row r="119" spans="1:2" x14ac:dyDescent="0.25">
      <c r="A119" s="44" t="s">
        <v>138</v>
      </c>
      <c r="B119" s="45">
        <v>7500</v>
      </c>
    </row>
    <row r="120" spans="1:2" x14ac:dyDescent="0.25">
      <c r="A120" s="44" t="s">
        <v>139</v>
      </c>
      <c r="B120" s="45">
        <v>1044753.93</v>
      </c>
    </row>
    <row r="121" spans="1:2" x14ac:dyDescent="0.25">
      <c r="A121" s="44" t="s">
        <v>140</v>
      </c>
      <c r="B121" s="45">
        <v>861286</v>
      </c>
    </row>
    <row r="122" spans="1:2" x14ac:dyDescent="0.25">
      <c r="A122" s="44" t="s">
        <v>141</v>
      </c>
      <c r="B122" s="45">
        <v>206630.91</v>
      </c>
    </row>
    <row r="123" spans="1:2" x14ac:dyDescent="0.25">
      <c r="A123" s="44" t="s">
        <v>142</v>
      </c>
      <c r="B123" s="45">
        <v>89870.71</v>
      </c>
    </row>
    <row r="124" spans="1:2" x14ac:dyDescent="0.25">
      <c r="A124" s="44" t="s">
        <v>143</v>
      </c>
      <c r="B124" s="45">
        <v>236008.91</v>
      </c>
    </row>
    <row r="125" spans="1:2" x14ac:dyDescent="0.25">
      <c r="A125" s="44" t="s">
        <v>144</v>
      </c>
      <c r="B125" s="45">
        <v>9000</v>
      </c>
    </row>
    <row r="126" spans="1:2" x14ac:dyDescent="0.25">
      <c r="A126" s="44" t="s">
        <v>145</v>
      </c>
      <c r="B126" s="45">
        <v>12678.57</v>
      </c>
    </row>
    <row r="127" spans="1:2" x14ac:dyDescent="0.25">
      <c r="A127" s="44" t="s">
        <v>146</v>
      </c>
      <c r="B127" s="45">
        <v>189920.99</v>
      </c>
    </row>
    <row r="128" spans="1:2" x14ac:dyDescent="0.25">
      <c r="A128" s="44" t="s">
        <v>147</v>
      </c>
      <c r="B128" s="45">
        <v>3300</v>
      </c>
    </row>
    <row r="129" spans="1:2" x14ac:dyDescent="0.25">
      <c r="A129" s="44" t="s">
        <v>148</v>
      </c>
      <c r="B129" s="45">
        <v>1105890.73</v>
      </c>
    </row>
    <row r="130" spans="1:2" x14ac:dyDescent="0.25">
      <c r="A130" s="44" t="s">
        <v>149</v>
      </c>
      <c r="B130" s="45">
        <v>6550</v>
      </c>
    </row>
    <row r="131" spans="1:2" x14ac:dyDescent="0.25">
      <c r="A131" s="44" t="s">
        <v>150</v>
      </c>
      <c r="B131" s="45">
        <v>0</v>
      </c>
    </row>
    <row r="132" spans="1:2" x14ac:dyDescent="0.25">
      <c r="A132" s="44" t="s">
        <v>151</v>
      </c>
      <c r="B132" s="45">
        <v>2165</v>
      </c>
    </row>
    <row r="133" spans="1:2" x14ac:dyDescent="0.25">
      <c r="A133" s="44" t="s">
        <v>152</v>
      </c>
      <c r="B133" s="45">
        <v>120444</v>
      </c>
    </row>
    <row r="134" spans="1:2" x14ac:dyDescent="0.25">
      <c r="A134" s="44" t="s">
        <v>153</v>
      </c>
      <c r="B134" s="45">
        <v>1150</v>
      </c>
    </row>
    <row r="135" spans="1:2" x14ac:dyDescent="0.25">
      <c r="A135" s="44" t="s">
        <v>154</v>
      </c>
      <c r="B135" s="45">
        <v>1000</v>
      </c>
    </row>
    <row r="136" spans="1:2" x14ac:dyDescent="0.25">
      <c r="A136" s="44" t="s">
        <v>155</v>
      </c>
      <c r="B136" s="45">
        <v>14892.86</v>
      </c>
    </row>
    <row r="137" spans="1:2" x14ac:dyDescent="0.25">
      <c r="A137" s="44" t="s">
        <v>156</v>
      </c>
      <c r="B137" s="45">
        <v>63612.36</v>
      </c>
    </row>
    <row r="138" spans="1:2" x14ac:dyDescent="0.25">
      <c r="A138" s="44" t="s">
        <v>157</v>
      </c>
      <c r="B138" s="45">
        <v>15158.2</v>
      </c>
    </row>
    <row r="139" spans="1:2" x14ac:dyDescent="0.25">
      <c r="A139" s="44" t="s">
        <v>158</v>
      </c>
      <c r="B139" s="45">
        <v>862703.3</v>
      </c>
    </row>
    <row r="140" spans="1:2" x14ac:dyDescent="0.25">
      <c r="A140" s="44" t="s">
        <v>159</v>
      </c>
      <c r="B140" s="45">
        <v>99822.23</v>
      </c>
    </row>
    <row r="141" spans="1:2" x14ac:dyDescent="0.25">
      <c r="A141" s="44" t="s">
        <v>160</v>
      </c>
      <c r="B141" s="45">
        <v>22208241.710000001</v>
      </c>
    </row>
    <row r="142" spans="1:2" x14ac:dyDescent="0.25">
      <c r="A142" s="44" t="s">
        <v>161</v>
      </c>
      <c r="B142" s="45">
        <v>594832</v>
      </c>
    </row>
    <row r="143" spans="1:2" x14ac:dyDescent="0.25">
      <c r="A143" s="44" t="s">
        <v>162</v>
      </c>
      <c r="B143" s="45">
        <v>230938.22</v>
      </c>
    </row>
    <row r="144" spans="1:2" x14ac:dyDescent="0.25">
      <c r="A144" s="44" t="s">
        <v>163</v>
      </c>
      <c r="B144" s="45">
        <v>7808000</v>
      </c>
    </row>
    <row r="145" spans="1:2" x14ac:dyDescent="0.25">
      <c r="A145" s="44" t="s">
        <v>164</v>
      </c>
      <c r="B145" s="45">
        <v>330669.01</v>
      </c>
    </row>
    <row r="146" spans="1:2" x14ac:dyDescent="0.25">
      <c r="A146" s="44" t="s">
        <v>165</v>
      </c>
      <c r="B146" s="45">
        <v>1045749.86</v>
      </c>
    </row>
    <row r="147" spans="1:2" x14ac:dyDescent="0.25">
      <c r="A147" s="44" t="s">
        <v>166</v>
      </c>
      <c r="B147" s="45">
        <v>5793315.2400000002</v>
      </c>
    </row>
    <row r="148" spans="1:2" x14ac:dyDescent="0.25">
      <c r="A148" s="44" t="s">
        <v>167</v>
      </c>
      <c r="B148" s="45">
        <v>10783494.84</v>
      </c>
    </row>
    <row r="149" spans="1:2" x14ac:dyDescent="0.25">
      <c r="A149" s="44" t="s">
        <v>168</v>
      </c>
      <c r="B149" s="45">
        <v>4300000</v>
      </c>
    </row>
    <row r="150" spans="1:2" x14ac:dyDescent="0.25">
      <c r="A150" s="44" t="s">
        <v>169</v>
      </c>
      <c r="B150" s="45">
        <v>2734424.54</v>
      </c>
    </row>
    <row r="151" spans="1:2" x14ac:dyDescent="0.25">
      <c r="A151" s="44" t="s">
        <v>170</v>
      </c>
      <c r="B151" s="45">
        <v>4749219.78</v>
      </c>
    </row>
    <row r="152" spans="1:2" x14ac:dyDescent="0.25">
      <c r="A152" s="44" t="s">
        <v>171</v>
      </c>
      <c r="B152" s="45">
        <v>3500000</v>
      </c>
    </row>
    <row r="153" spans="1:2" x14ac:dyDescent="0.25">
      <c r="A153" s="44" t="s">
        <v>172</v>
      </c>
      <c r="B153" s="45">
        <v>97325.3</v>
      </c>
    </row>
    <row r="154" spans="1:2" x14ac:dyDescent="0.25">
      <c r="A154" s="44" t="s">
        <v>173</v>
      </c>
      <c r="B154" s="45">
        <v>86446.79</v>
      </c>
    </row>
    <row r="155" spans="1:2" x14ac:dyDescent="0.25">
      <c r="A155" s="44" t="s">
        <v>174</v>
      </c>
      <c r="B155" s="45">
        <v>658132.82999999996</v>
      </c>
    </row>
    <row r="156" spans="1:2" x14ac:dyDescent="0.25">
      <c r="A156" s="44" t="s">
        <v>175</v>
      </c>
      <c r="B156" s="45">
        <v>5000</v>
      </c>
    </row>
    <row r="157" spans="1:2" x14ac:dyDescent="0.25">
      <c r="A157" s="44" t="s">
        <v>176</v>
      </c>
      <c r="B157" s="45">
        <v>10800</v>
      </c>
    </row>
    <row r="158" spans="1:2" x14ac:dyDescent="0.25">
      <c r="A158" s="44" t="s">
        <v>177</v>
      </c>
      <c r="B158" s="45">
        <v>16330</v>
      </c>
    </row>
    <row r="159" spans="1:2" x14ac:dyDescent="0.25">
      <c r="A159" s="44" t="s">
        <v>178</v>
      </c>
      <c r="B159" s="45">
        <v>1400</v>
      </c>
    </row>
    <row r="160" spans="1:2" x14ac:dyDescent="0.25">
      <c r="A160" s="44" t="s">
        <v>179</v>
      </c>
      <c r="B160" s="45">
        <v>803219.36</v>
      </c>
    </row>
    <row r="161" spans="1:2" x14ac:dyDescent="0.25">
      <c r="A161" s="44" t="s">
        <v>180</v>
      </c>
      <c r="B161" s="45">
        <v>8116529.8200000003</v>
      </c>
    </row>
    <row r="162" spans="1:2" x14ac:dyDescent="0.25">
      <c r="A162" s="44" t="s">
        <v>181</v>
      </c>
      <c r="B162" s="45">
        <v>2207960</v>
      </c>
    </row>
    <row r="163" spans="1:2" x14ac:dyDescent="0.25">
      <c r="A163" s="44" t="s">
        <v>182</v>
      </c>
      <c r="B163" s="45">
        <v>769387.73</v>
      </c>
    </row>
    <row r="164" spans="1:2" x14ac:dyDescent="0.25">
      <c r="A164" s="44" t="s">
        <v>183</v>
      </c>
      <c r="B164" s="45">
        <v>215800</v>
      </c>
    </row>
    <row r="165" spans="1:2" x14ac:dyDescent="0.25">
      <c r="A165" s="44" t="s">
        <v>184</v>
      </c>
      <c r="B165" s="45">
        <v>600945.28</v>
      </c>
    </row>
    <row r="166" spans="1:2" x14ac:dyDescent="0.25">
      <c r="A166" s="44" t="s">
        <v>185</v>
      </c>
      <c r="B166" s="45">
        <v>248800</v>
      </c>
    </row>
    <row r="167" spans="1:2" x14ac:dyDescent="0.25">
      <c r="A167" s="44" t="s">
        <v>186</v>
      </c>
      <c r="B167" s="45">
        <v>59331.6</v>
      </c>
    </row>
    <row r="168" spans="1:2" x14ac:dyDescent="0.25">
      <c r="A168" s="44" t="s">
        <v>187</v>
      </c>
      <c r="B168" s="45">
        <v>4064539.3</v>
      </c>
    </row>
    <row r="169" spans="1:2" x14ac:dyDescent="0.25">
      <c r="A169" s="44" t="s">
        <v>188</v>
      </c>
      <c r="B169" s="45">
        <v>457500</v>
      </c>
    </row>
    <row r="170" spans="1:2" x14ac:dyDescent="0.25">
      <c r="A170" s="44" t="s">
        <v>189</v>
      </c>
      <c r="B170" s="45">
        <v>55000</v>
      </c>
    </row>
    <row r="171" spans="1:2" x14ac:dyDescent="0.25">
      <c r="A171" s="44" t="s">
        <v>190</v>
      </c>
      <c r="B171" s="45">
        <v>72130</v>
      </c>
    </row>
    <row r="172" spans="1:2" x14ac:dyDescent="0.25">
      <c r="A172" s="44" t="s">
        <v>191</v>
      </c>
      <c r="B172" s="45">
        <v>86000</v>
      </c>
    </row>
    <row r="173" spans="1:2" x14ac:dyDescent="0.25">
      <c r="A173" s="44" t="s">
        <v>192</v>
      </c>
      <c r="B173" s="45">
        <v>2600</v>
      </c>
    </row>
    <row r="174" spans="1:2" x14ac:dyDescent="0.25">
      <c r="A174" s="44" t="s">
        <v>193</v>
      </c>
      <c r="B174" s="45">
        <v>168500</v>
      </c>
    </row>
    <row r="175" spans="1:2" x14ac:dyDescent="0.25">
      <c r="A175" s="44" t="s">
        <v>194</v>
      </c>
      <c r="B175" s="45">
        <v>744542.35</v>
      </c>
    </row>
    <row r="176" spans="1:2" x14ac:dyDescent="0.25">
      <c r="A176" s="44" t="s">
        <v>195</v>
      </c>
      <c r="B176" s="45">
        <v>2000</v>
      </c>
    </row>
    <row r="177" spans="1:2" x14ac:dyDescent="0.25">
      <c r="A177" s="44" t="s">
        <v>196</v>
      </c>
      <c r="B177" s="45">
        <v>14400</v>
      </c>
    </row>
    <row r="178" spans="1:2" x14ac:dyDescent="0.25">
      <c r="A178" s="44" t="s">
        <v>197</v>
      </c>
      <c r="B178" s="45">
        <v>8000</v>
      </c>
    </row>
    <row r="179" spans="1:2" x14ac:dyDescent="0.25">
      <c r="A179" s="44" t="s">
        <v>198</v>
      </c>
      <c r="B179" s="45">
        <v>16000</v>
      </c>
    </row>
    <row r="180" spans="1:2" x14ac:dyDescent="0.25">
      <c r="A180" s="44" t="s">
        <v>199</v>
      </c>
      <c r="B180" s="45">
        <v>8000</v>
      </c>
    </row>
    <row r="181" spans="1:2" x14ac:dyDescent="0.25">
      <c r="A181" s="44" t="s">
        <v>200</v>
      </c>
      <c r="B181" s="45">
        <v>3581184.36</v>
      </c>
    </row>
    <row r="182" spans="1:2" x14ac:dyDescent="0.25">
      <c r="A182" s="44" t="s">
        <v>201</v>
      </c>
      <c r="B182" s="45">
        <v>109120.7</v>
      </c>
    </row>
    <row r="183" spans="1:2" x14ac:dyDescent="0.25">
      <c r="A183" s="44" t="s">
        <v>202</v>
      </c>
      <c r="B183" s="45">
        <v>341517.12</v>
      </c>
    </row>
    <row r="184" spans="1:2" x14ac:dyDescent="0.25">
      <c r="A184" s="44" t="s">
        <v>203</v>
      </c>
      <c r="B184" s="45">
        <v>140350.85</v>
      </c>
    </row>
    <row r="185" spans="1:2" x14ac:dyDescent="0.25">
      <c r="A185" s="44" t="s">
        <v>204</v>
      </c>
      <c r="B185" s="45">
        <v>3000.55</v>
      </c>
    </row>
    <row r="186" spans="1:2" x14ac:dyDescent="0.25">
      <c r="A186" s="44" t="s">
        <v>205</v>
      </c>
      <c r="B186" s="45">
        <v>1075</v>
      </c>
    </row>
    <row r="187" spans="1:2" x14ac:dyDescent="0.25">
      <c r="A187" s="44" t="s">
        <v>206</v>
      </c>
      <c r="B187" s="45">
        <v>24000</v>
      </c>
    </row>
    <row r="188" spans="1:2" x14ac:dyDescent="0.25">
      <c r="A188" s="44" t="s">
        <v>207</v>
      </c>
      <c r="B188" s="45">
        <v>385194.23999999999</v>
      </c>
    </row>
    <row r="189" spans="1:2" x14ac:dyDescent="0.25">
      <c r="A189" s="44" t="s">
        <v>208</v>
      </c>
      <c r="B189" s="45">
        <v>5000</v>
      </c>
    </row>
    <row r="190" spans="1:2" x14ac:dyDescent="0.25">
      <c r="A190" s="44" t="s">
        <v>209</v>
      </c>
      <c r="B190" s="45">
        <v>138520</v>
      </c>
    </row>
    <row r="191" spans="1:2" x14ac:dyDescent="0.25">
      <c r="A191" s="44" t="s">
        <v>210</v>
      </c>
      <c r="B191" s="45">
        <v>1026</v>
      </c>
    </row>
    <row r="192" spans="1:2" x14ac:dyDescent="0.25">
      <c r="A192" s="44" t="s">
        <v>211</v>
      </c>
      <c r="B192" s="45">
        <v>337824.14</v>
      </c>
    </row>
    <row r="193" spans="1:2" x14ac:dyDescent="0.25">
      <c r="A193" s="44" t="s">
        <v>212</v>
      </c>
      <c r="B193" s="45">
        <v>579948</v>
      </c>
    </row>
    <row r="194" spans="1:2" x14ac:dyDescent="0.25">
      <c r="A194" s="44" t="s">
        <v>213</v>
      </c>
      <c r="B194" s="45">
        <v>24619763.440000001</v>
      </c>
    </row>
    <row r="195" spans="1:2" x14ac:dyDescent="0.25">
      <c r="A195" s="44" t="s">
        <v>214</v>
      </c>
      <c r="B195" s="45">
        <v>2505</v>
      </c>
    </row>
    <row r="196" spans="1:2" x14ac:dyDescent="0.25">
      <c r="A196" s="44" t="s">
        <v>215</v>
      </c>
      <c r="B196" s="45">
        <v>559429</v>
      </c>
    </row>
    <row r="197" spans="1:2" x14ac:dyDescent="0.25">
      <c r="A197" s="44" t="s">
        <v>216</v>
      </c>
      <c r="B197" s="45">
        <v>734251.14</v>
      </c>
    </row>
    <row r="198" spans="1:2" x14ac:dyDescent="0.25">
      <c r="A198" s="44" t="s">
        <v>217</v>
      </c>
      <c r="B198" s="45">
        <v>3837107.72</v>
      </c>
    </row>
    <row r="199" spans="1:2" x14ac:dyDescent="0.25">
      <c r="A199" s="44" t="s">
        <v>218</v>
      </c>
      <c r="B199" s="45">
        <v>58000</v>
      </c>
    </row>
    <row r="200" spans="1:2" x14ac:dyDescent="0.25">
      <c r="A200" s="44" t="s">
        <v>219</v>
      </c>
      <c r="B200" s="45">
        <v>46700</v>
      </c>
    </row>
    <row r="201" spans="1:2" x14ac:dyDescent="0.25">
      <c r="A201" s="44" t="s">
        <v>220</v>
      </c>
      <c r="B201" s="45">
        <v>192396.82</v>
      </c>
    </row>
    <row r="202" spans="1:2" x14ac:dyDescent="0.25">
      <c r="A202" s="44" t="s">
        <v>221</v>
      </c>
      <c r="B202" s="45">
        <v>650160</v>
      </c>
    </row>
    <row r="203" spans="1:2" x14ac:dyDescent="0.25">
      <c r="A203" s="44" t="s">
        <v>222</v>
      </c>
      <c r="B203" s="45">
        <v>552237</v>
      </c>
    </row>
    <row r="204" spans="1:2" x14ac:dyDescent="0.25">
      <c r="A204" s="44" t="s">
        <v>223</v>
      </c>
      <c r="B204" s="45">
        <v>639071</v>
      </c>
    </row>
    <row r="205" spans="1:2" x14ac:dyDescent="0.25">
      <c r="A205" s="44" t="s">
        <v>224</v>
      </c>
      <c r="B205" s="45">
        <v>605095.06999999995</v>
      </c>
    </row>
    <row r="206" spans="1:2" x14ac:dyDescent="0.25">
      <c r="A206" s="44" t="s">
        <v>225</v>
      </c>
      <c r="B206" s="45">
        <v>414718</v>
      </c>
    </row>
    <row r="207" spans="1:2" x14ac:dyDescent="0.25">
      <c r="A207" s="44" t="s">
        <v>226</v>
      </c>
      <c r="B207" s="45">
        <v>121000</v>
      </c>
    </row>
    <row r="208" spans="1:2" x14ac:dyDescent="0.25">
      <c r="A208" s="44" t="s">
        <v>227</v>
      </c>
      <c r="B208" s="45">
        <v>671122</v>
      </c>
    </row>
    <row r="209" spans="1:2" x14ac:dyDescent="0.25">
      <c r="A209" s="44" t="s">
        <v>228</v>
      </c>
      <c r="B209" s="45">
        <v>128407.8</v>
      </c>
    </row>
    <row r="210" spans="1:2" x14ac:dyDescent="0.25">
      <c r="A210" s="44" t="s">
        <v>229</v>
      </c>
      <c r="B210" s="45">
        <v>147568.29999999999</v>
      </c>
    </row>
    <row r="211" spans="1:2" x14ac:dyDescent="0.25">
      <c r="A211" s="44" t="s">
        <v>230</v>
      </c>
      <c r="B211" s="45">
        <v>192857.64</v>
      </c>
    </row>
    <row r="212" spans="1:2" x14ac:dyDescent="0.25">
      <c r="A212" s="44" t="s">
        <v>231</v>
      </c>
      <c r="B212" s="45">
        <v>134090</v>
      </c>
    </row>
    <row r="213" spans="1:2" x14ac:dyDescent="0.25">
      <c r="A213" s="44" t="s">
        <v>232</v>
      </c>
      <c r="B213" s="45">
        <v>183000</v>
      </c>
    </row>
    <row r="214" spans="1:2" x14ac:dyDescent="0.25">
      <c r="A214" s="44" t="s">
        <v>233</v>
      </c>
      <c r="B214" s="45">
        <v>2415595.42</v>
      </c>
    </row>
    <row r="215" spans="1:2" x14ac:dyDescent="0.25">
      <c r="A215" s="44" t="s">
        <v>234</v>
      </c>
      <c r="B215" s="45">
        <v>3195334.94</v>
      </c>
    </row>
    <row r="216" spans="1:2" x14ac:dyDescent="0.25">
      <c r="A216" s="44" t="s">
        <v>235</v>
      </c>
      <c r="B216" s="45">
        <v>504804.7</v>
      </c>
    </row>
    <row r="217" spans="1:2" x14ac:dyDescent="0.25">
      <c r="A217" s="44" t="s">
        <v>236</v>
      </c>
      <c r="B217" s="45">
        <v>328796.62</v>
      </c>
    </row>
    <row r="218" spans="1:2" x14ac:dyDescent="0.25">
      <c r="A218" s="44" t="s">
        <v>237</v>
      </c>
      <c r="B218" s="45">
        <v>544095.4</v>
      </c>
    </row>
    <row r="219" spans="1:2" x14ac:dyDescent="0.25">
      <c r="A219" s="44" t="s">
        <v>238</v>
      </c>
      <c r="B219" s="45">
        <v>54000</v>
      </c>
    </row>
    <row r="220" spans="1:2" x14ac:dyDescent="0.25">
      <c r="A220" s="44" t="s">
        <v>239</v>
      </c>
      <c r="B220" s="45">
        <v>64450</v>
      </c>
    </row>
    <row r="221" spans="1:2" x14ac:dyDescent="0.25">
      <c r="A221" s="44" t="s">
        <v>240</v>
      </c>
      <c r="B221" s="45">
        <v>47168.5</v>
      </c>
    </row>
    <row r="222" spans="1:2" x14ac:dyDescent="0.25">
      <c r="A222" s="44" t="s">
        <v>241</v>
      </c>
      <c r="B222" s="45">
        <v>287962</v>
      </c>
    </row>
    <row r="223" spans="1:2" x14ac:dyDescent="0.25">
      <c r="A223" s="44" t="s">
        <v>242</v>
      </c>
      <c r="B223" s="45">
        <v>463923.20000000001</v>
      </c>
    </row>
    <row r="224" spans="1:2" x14ac:dyDescent="0.25">
      <c r="A224" s="44" t="s">
        <v>243</v>
      </c>
      <c r="B224" s="45">
        <v>17500</v>
      </c>
    </row>
    <row r="225" spans="1:2" x14ac:dyDescent="0.25">
      <c r="A225" s="44" t="s">
        <v>244</v>
      </c>
      <c r="B225" s="45">
        <v>93000</v>
      </c>
    </row>
    <row r="226" spans="1:2" x14ac:dyDescent="0.25">
      <c r="A226" s="44" t="s">
        <v>245</v>
      </c>
      <c r="B226" s="45">
        <v>104544.17</v>
      </c>
    </row>
    <row r="227" spans="1:2" x14ac:dyDescent="0.25">
      <c r="A227" s="44" t="s">
        <v>246</v>
      </c>
      <c r="B227" s="45">
        <v>43490</v>
      </c>
    </row>
    <row r="228" spans="1:2" x14ac:dyDescent="0.25">
      <c r="A228" s="44" t="s">
        <v>247</v>
      </c>
      <c r="B228" s="45">
        <v>128764.69</v>
      </c>
    </row>
    <row r="229" spans="1:2" x14ac:dyDescent="0.25">
      <c r="A229" s="44" t="s">
        <v>248</v>
      </c>
      <c r="B229" s="45">
        <v>70620</v>
      </c>
    </row>
    <row r="230" spans="1:2" x14ac:dyDescent="0.25">
      <c r="A230" s="44" t="s">
        <v>249</v>
      </c>
      <c r="B230" s="45">
        <v>88305</v>
      </c>
    </row>
    <row r="231" spans="1:2" x14ac:dyDescent="0.25">
      <c r="A231" s="44" t="s">
        <v>250</v>
      </c>
      <c r="B231" s="45">
        <v>5640</v>
      </c>
    </row>
    <row r="232" spans="1:2" x14ac:dyDescent="0.25">
      <c r="A232" s="44" t="s">
        <v>251</v>
      </c>
      <c r="B232" s="45">
        <v>3000</v>
      </c>
    </row>
    <row r="233" spans="1:2" x14ac:dyDescent="0.25">
      <c r="A233" s="44" t="s">
        <v>252</v>
      </c>
      <c r="B233" s="45">
        <v>1400</v>
      </c>
    </row>
    <row r="234" spans="1:2" x14ac:dyDescent="0.25">
      <c r="A234" s="44" t="s">
        <v>253</v>
      </c>
      <c r="B234" s="45">
        <v>8000</v>
      </c>
    </row>
    <row r="235" spans="1:2" x14ac:dyDescent="0.25">
      <c r="A235" s="44" t="s">
        <v>254</v>
      </c>
      <c r="B235" s="45">
        <v>27596170.140000001</v>
      </c>
    </row>
    <row r="236" spans="1:2" x14ac:dyDescent="0.25">
      <c r="A236" s="44" t="s">
        <v>255</v>
      </c>
      <c r="B236" s="45">
        <v>143164358.16</v>
      </c>
    </row>
    <row r="237" spans="1:2" x14ac:dyDescent="0.25">
      <c r="A237" s="44" t="s">
        <v>256</v>
      </c>
      <c r="B237" s="45">
        <v>11298120.460000001</v>
      </c>
    </row>
    <row r="238" spans="1:2" x14ac:dyDescent="0.25">
      <c r="A238" s="44" t="s">
        <v>257</v>
      </c>
      <c r="B238" s="45">
        <v>5175000</v>
      </c>
    </row>
    <row r="239" spans="1:2" x14ac:dyDescent="0.25">
      <c r="A239" s="44" t="s">
        <v>258</v>
      </c>
      <c r="B239" s="45">
        <v>844540</v>
      </c>
    </row>
    <row r="240" spans="1:2" x14ac:dyDescent="0.25">
      <c r="A240" s="44" t="s">
        <v>259</v>
      </c>
      <c r="B240" s="45">
        <v>53480</v>
      </c>
    </row>
    <row r="241" spans="1:2" x14ac:dyDescent="0.25">
      <c r="A241" s="44" t="s">
        <v>260</v>
      </c>
      <c r="B241" s="45">
        <v>8394589.6799999997</v>
      </c>
    </row>
    <row r="242" spans="1:2" x14ac:dyDescent="0.25">
      <c r="A242" s="44" t="s">
        <v>261</v>
      </c>
      <c r="B242" s="45">
        <v>196370.12</v>
      </c>
    </row>
    <row r="243" spans="1:2" x14ac:dyDescent="0.25">
      <c r="A243" s="44" t="s">
        <v>262</v>
      </c>
      <c r="B243" s="45">
        <v>1325575.46</v>
      </c>
    </row>
    <row r="244" spans="1:2" x14ac:dyDescent="0.25">
      <c r="A244" s="44" t="s">
        <v>263</v>
      </c>
      <c r="B244" s="45">
        <v>165749885.5</v>
      </c>
    </row>
    <row r="245" spans="1:2" x14ac:dyDescent="0.25">
      <c r="A245" s="44" t="s">
        <v>264</v>
      </c>
      <c r="B245" s="45">
        <v>1330000</v>
      </c>
    </row>
    <row r="246" spans="1:2" x14ac:dyDescent="0.25">
      <c r="A246" s="44" t="s">
        <v>265</v>
      </c>
      <c r="B246" s="45">
        <v>18203944.16</v>
      </c>
    </row>
    <row r="247" spans="1:2" x14ac:dyDescent="0.25">
      <c r="A247" s="44" t="s">
        <v>266</v>
      </c>
      <c r="B247" s="45">
        <v>231000</v>
      </c>
    </row>
    <row r="248" spans="1:2" x14ac:dyDescent="0.25">
      <c r="A248" s="44" t="s">
        <v>267</v>
      </c>
      <c r="B248" s="45">
        <v>596298.6</v>
      </c>
    </row>
    <row r="249" spans="1:2" x14ac:dyDescent="0.25">
      <c r="A249" s="44" t="s">
        <v>268</v>
      </c>
      <c r="B249" s="45">
        <v>3248875.78</v>
      </c>
    </row>
    <row r="250" spans="1:2" x14ac:dyDescent="0.25">
      <c r="A250" s="44" t="s">
        <v>269</v>
      </c>
      <c r="B250" s="45">
        <v>2356985.4</v>
      </c>
    </row>
    <row r="251" spans="1:2" x14ac:dyDescent="0.25">
      <c r="A251" s="44" t="s">
        <v>270</v>
      </c>
      <c r="B251" s="45">
        <v>5000</v>
      </c>
    </row>
    <row r="252" spans="1:2" x14ac:dyDescent="0.25">
      <c r="A252" s="44" t="s">
        <v>271</v>
      </c>
      <c r="B252" s="45">
        <v>7353752.3799999999</v>
      </c>
    </row>
    <row r="253" spans="1:2" x14ac:dyDescent="0.25">
      <c r="A253" s="44" t="s">
        <v>272</v>
      </c>
      <c r="B253" s="45">
        <v>25000</v>
      </c>
    </row>
    <row r="254" spans="1:2" x14ac:dyDescent="0.25">
      <c r="A254" s="44" t="s">
        <v>273</v>
      </c>
      <c r="B254" s="45">
        <v>538700</v>
      </c>
    </row>
    <row r="255" spans="1:2" x14ac:dyDescent="0.25">
      <c r="A255" s="44" t="s">
        <v>274</v>
      </c>
      <c r="B255" s="45">
        <v>64000</v>
      </c>
    </row>
    <row r="256" spans="1:2" x14ac:dyDescent="0.25">
      <c r="A256" s="44" t="s">
        <v>275</v>
      </c>
      <c r="B256" s="45">
        <v>3309479.06</v>
      </c>
    </row>
    <row r="257" spans="1:2" x14ac:dyDescent="0.25">
      <c r="A257" s="44" t="s">
        <v>276</v>
      </c>
      <c r="B257" s="45">
        <v>13785.89</v>
      </c>
    </row>
    <row r="258" spans="1:2" x14ac:dyDescent="0.25">
      <c r="A258" s="44" t="s">
        <v>277</v>
      </c>
      <c r="B258" s="45">
        <v>4400</v>
      </c>
    </row>
    <row r="259" spans="1:2" x14ac:dyDescent="0.25">
      <c r="A259" s="44" t="s">
        <v>278</v>
      </c>
      <c r="B259" s="45">
        <v>115416</v>
      </c>
    </row>
    <row r="260" spans="1:2" x14ac:dyDescent="0.25">
      <c r="A260" s="44" t="s">
        <v>279</v>
      </c>
      <c r="B260" s="45">
        <v>2783369.89</v>
      </c>
    </row>
    <row r="261" spans="1:2" x14ac:dyDescent="0.25">
      <c r="A261" s="44" t="s">
        <v>280</v>
      </c>
      <c r="B261" s="45">
        <v>34281256.170000002</v>
      </c>
    </row>
    <row r="262" spans="1:2" x14ac:dyDescent="0.25">
      <c r="A262" s="44" t="s">
        <v>281</v>
      </c>
      <c r="B262" s="45">
        <v>5310720</v>
      </c>
    </row>
    <row r="263" spans="1:2" x14ac:dyDescent="0.25">
      <c r="A263" s="44" t="s">
        <v>282</v>
      </c>
      <c r="B263" s="45">
        <v>997836.49</v>
      </c>
    </row>
    <row r="264" spans="1:2" x14ac:dyDescent="0.25">
      <c r="A264" s="44" t="s">
        <v>283</v>
      </c>
      <c r="B264" s="45">
        <v>3774000</v>
      </c>
    </row>
    <row r="265" spans="1:2" x14ac:dyDescent="0.25">
      <c r="A265" s="44" t="s">
        <v>284</v>
      </c>
      <c r="B265" s="45">
        <v>400000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9"/>
  <sheetViews>
    <sheetView showGridLines="0" topLeftCell="A41" zoomScale="80" zoomScaleNormal="80" workbookViewId="0">
      <selection activeCell="G41" sqref="G41"/>
    </sheetView>
  </sheetViews>
  <sheetFormatPr baseColWidth="10" defaultRowHeight="15" x14ac:dyDescent="0.25"/>
  <cols>
    <col min="1" max="1" width="11.42578125" style="24"/>
    <col min="2" max="2" width="48" style="24" customWidth="1"/>
    <col min="3" max="3" width="18.7109375" style="25" customWidth="1"/>
    <col min="4" max="4" width="20.140625" style="25" customWidth="1"/>
    <col min="5" max="5" width="20.42578125" style="25" customWidth="1"/>
    <col min="6" max="7" width="21.140625" style="25" customWidth="1"/>
    <col min="8" max="16384" width="11.42578125" style="24"/>
  </cols>
  <sheetData>
    <row r="1" spans="2:7" ht="15.75" thickBot="1" x14ac:dyDescent="0.3"/>
    <row r="2" spans="2:7" x14ac:dyDescent="0.25">
      <c r="B2" s="76" t="s">
        <v>285</v>
      </c>
      <c r="C2" s="77"/>
      <c r="D2" s="77"/>
      <c r="E2" s="77"/>
      <c r="F2" s="77"/>
      <c r="G2" s="78"/>
    </row>
    <row r="3" spans="2:7" x14ac:dyDescent="0.25">
      <c r="B3" s="79" t="s">
        <v>286</v>
      </c>
      <c r="C3" s="80"/>
      <c r="D3" s="80"/>
      <c r="E3" s="80"/>
      <c r="F3" s="80"/>
      <c r="G3" s="81"/>
    </row>
    <row r="4" spans="2:7" ht="15.75" thickBot="1" x14ac:dyDescent="0.3">
      <c r="B4" s="82" t="s">
        <v>287</v>
      </c>
      <c r="C4" s="83"/>
      <c r="D4" s="83"/>
      <c r="E4" s="83"/>
      <c r="F4" s="83"/>
      <c r="G4" s="84"/>
    </row>
    <row r="6" spans="2:7" ht="30" customHeight="1" x14ac:dyDescent="0.25">
      <c r="B6" s="26" t="s">
        <v>288</v>
      </c>
      <c r="C6" s="27" t="s">
        <v>289</v>
      </c>
      <c r="D6" s="27" t="s">
        <v>290</v>
      </c>
      <c r="E6" s="27" t="s">
        <v>291</v>
      </c>
      <c r="F6" s="27" t="s">
        <v>292</v>
      </c>
      <c r="G6" s="27" t="s">
        <v>293</v>
      </c>
    </row>
    <row r="7" spans="2:7" x14ac:dyDescent="0.25">
      <c r="B7" s="28" t="s">
        <v>21</v>
      </c>
      <c r="C7" s="29">
        <v>12000000</v>
      </c>
      <c r="D7" s="29">
        <v>22768291.620000001</v>
      </c>
      <c r="E7" s="29">
        <v>34768291.619999997</v>
      </c>
      <c r="F7" s="29">
        <v>34768291.619999997</v>
      </c>
      <c r="G7" s="29">
        <v>34768291.619999997</v>
      </c>
    </row>
    <row r="8" spans="2:7" x14ac:dyDescent="0.25">
      <c r="B8" s="28" t="s">
        <v>22</v>
      </c>
      <c r="C8" s="29">
        <v>53079994.140000001</v>
      </c>
      <c r="D8" s="29">
        <v>16634134.34</v>
      </c>
      <c r="E8" s="29">
        <v>69714128.480000004</v>
      </c>
      <c r="F8" s="29">
        <v>69714128.480000004</v>
      </c>
      <c r="G8" s="29">
        <v>69714128.480000004</v>
      </c>
    </row>
    <row r="9" spans="2:7" x14ac:dyDescent="0.25">
      <c r="B9" s="28" t="s">
        <v>23</v>
      </c>
      <c r="C9" s="29">
        <v>2500000</v>
      </c>
      <c r="D9" s="29">
        <v>1508696.6300000001</v>
      </c>
      <c r="E9" s="29">
        <v>4008696.63</v>
      </c>
      <c r="F9" s="29">
        <v>4008696.63</v>
      </c>
      <c r="G9" s="29">
        <v>4008696.63</v>
      </c>
    </row>
    <row r="10" spans="2:7" x14ac:dyDescent="0.25">
      <c r="B10" s="28" t="s">
        <v>24</v>
      </c>
      <c r="C10" s="29">
        <v>0</v>
      </c>
      <c r="D10" s="29">
        <v>63.66</v>
      </c>
      <c r="E10" s="29">
        <v>63.66</v>
      </c>
      <c r="F10" s="29">
        <v>63.66</v>
      </c>
      <c r="G10" s="29">
        <v>63.66</v>
      </c>
    </row>
    <row r="11" spans="2:7" x14ac:dyDescent="0.25">
      <c r="B11" s="28" t="s">
        <v>25</v>
      </c>
      <c r="C11" s="29">
        <v>3000000</v>
      </c>
      <c r="D11" s="29">
        <v>3661444.97</v>
      </c>
      <c r="E11" s="29">
        <v>6661444.9699999997</v>
      </c>
      <c r="F11" s="29">
        <v>6661444.9699999997</v>
      </c>
      <c r="G11" s="29">
        <v>6661444.9699999997</v>
      </c>
    </row>
    <row r="12" spans="2:7" x14ac:dyDescent="0.25">
      <c r="B12" s="28" t="s">
        <v>26</v>
      </c>
      <c r="C12" s="29">
        <v>10000000</v>
      </c>
      <c r="D12" s="29">
        <v>16197522.270000001</v>
      </c>
      <c r="E12" s="29">
        <v>26197522.27</v>
      </c>
      <c r="F12" s="29">
        <v>26197522.27</v>
      </c>
      <c r="G12" s="29">
        <v>26197522.27</v>
      </c>
    </row>
    <row r="13" spans="2:7" x14ac:dyDescent="0.25">
      <c r="B13" s="28" t="s">
        <v>27</v>
      </c>
      <c r="C13" s="29">
        <v>27521775.23</v>
      </c>
      <c r="D13" s="29">
        <v>10411021.370000001</v>
      </c>
      <c r="E13" s="29">
        <v>37932796.600000001</v>
      </c>
      <c r="F13" s="29">
        <v>37932796.600000001</v>
      </c>
      <c r="G13" s="29">
        <v>37932796.600000001</v>
      </c>
    </row>
    <row r="14" spans="2:7" x14ac:dyDescent="0.25">
      <c r="B14" s="28" t="s">
        <v>28</v>
      </c>
      <c r="C14" s="29">
        <v>1000000</v>
      </c>
      <c r="D14" s="29">
        <v>5020.7399999999907</v>
      </c>
      <c r="E14" s="29">
        <v>1005020.74</v>
      </c>
      <c r="F14" s="29">
        <v>1005020.74</v>
      </c>
      <c r="G14" s="29">
        <v>1005020.74</v>
      </c>
    </row>
    <row r="15" spans="2:7" x14ac:dyDescent="0.25">
      <c r="B15" s="28" t="s">
        <v>29</v>
      </c>
      <c r="C15" s="29">
        <v>31700000</v>
      </c>
      <c r="D15" s="29">
        <v>14768177.949999999</v>
      </c>
      <c r="E15" s="29">
        <v>46468177.950000003</v>
      </c>
      <c r="F15" s="29">
        <v>46468177.950000003</v>
      </c>
      <c r="G15" s="29">
        <v>46468177.950000003</v>
      </c>
    </row>
    <row r="16" spans="2:7" x14ac:dyDescent="0.25">
      <c r="B16" s="28" t="s">
        <v>30</v>
      </c>
      <c r="C16" s="29">
        <v>12000</v>
      </c>
      <c r="D16" s="29">
        <v>-12000</v>
      </c>
      <c r="E16" s="29">
        <v>0</v>
      </c>
      <c r="F16" s="29">
        <v>0</v>
      </c>
      <c r="G16" s="29">
        <v>0</v>
      </c>
    </row>
    <row r="17" spans="2:7" x14ac:dyDescent="0.25">
      <c r="B17" s="28" t="s">
        <v>31</v>
      </c>
      <c r="C17" s="29">
        <v>165000</v>
      </c>
      <c r="D17" s="29">
        <v>-121100.3</v>
      </c>
      <c r="E17" s="29">
        <v>43899.7</v>
      </c>
      <c r="F17" s="29">
        <v>43899.7</v>
      </c>
      <c r="G17" s="29">
        <v>43899.7</v>
      </c>
    </row>
    <row r="18" spans="2:7" x14ac:dyDescent="0.25">
      <c r="B18" s="28" t="s">
        <v>32</v>
      </c>
      <c r="C18" s="29">
        <v>1100000</v>
      </c>
      <c r="D18" s="29">
        <v>280751.69</v>
      </c>
      <c r="E18" s="29">
        <v>1380751.69</v>
      </c>
      <c r="F18" s="29">
        <v>1380751.69</v>
      </c>
      <c r="G18" s="29">
        <v>1380751.69</v>
      </c>
    </row>
    <row r="19" spans="2:7" x14ac:dyDescent="0.25">
      <c r="B19" s="28" t="s">
        <v>33</v>
      </c>
      <c r="C19" s="29">
        <v>4000</v>
      </c>
      <c r="D19" s="29">
        <v>2910.08</v>
      </c>
      <c r="E19" s="29">
        <v>6910.08</v>
      </c>
      <c r="F19" s="29">
        <v>6910.08</v>
      </c>
      <c r="G19" s="29">
        <v>6910.08</v>
      </c>
    </row>
    <row r="20" spans="2:7" x14ac:dyDescent="0.25">
      <c r="B20" s="28" t="s">
        <v>34</v>
      </c>
      <c r="C20" s="29">
        <v>6530000</v>
      </c>
      <c r="D20" s="29">
        <v>6669447.2799999993</v>
      </c>
      <c r="E20" s="29">
        <v>13199447.279999999</v>
      </c>
      <c r="F20" s="29">
        <v>13199447.279999999</v>
      </c>
      <c r="G20" s="29">
        <v>13199447.279999999</v>
      </c>
    </row>
    <row r="21" spans="2:7" x14ac:dyDescent="0.25">
      <c r="B21" s="28" t="s">
        <v>35</v>
      </c>
      <c r="C21" s="29">
        <v>10</v>
      </c>
      <c r="D21" s="29">
        <v>120.12</v>
      </c>
      <c r="E21" s="29">
        <v>130.12</v>
      </c>
      <c r="F21" s="29">
        <v>130.12</v>
      </c>
      <c r="G21" s="29">
        <v>130.12</v>
      </c>
    </row>
    <row r="22" spans="2:7" x14ac:dyDescent="0.25">
      <c r="B22" s="28" t="s">
        <v>36</v>
      </c>
      <c r="C22" s="29">
        <v>600000</v>
      </c>
      <c r="D22" s="29">
        <v>832139.01</v>
      </c>
      <c r="E22" s="29">
        <v>1432139.01</v>
      </c>
      <c r="F22" s="29">
        <v>1432139.01</v>
      </c>
      <c r="G22" s="29">
        <v>1432139.01</v>
      </c>
    </row>
    <row r="23" spans="2:7" x14ac:dyDescent="0.25">
      <c r="B23" s="28" t="s">
        <v>37</v>
      </c>
      <c r="C23" s="29">
        <v>100000</v>
      </c>
      <c r="D23" s="29">
        <v>321229.38</v>
      </c>
      <c r="E23" s="29">
        <v>421229.38</v>
      </c>
      <c r="F23" s="29">
        <v>421229.38</v>
      </c>
      <c r="G23" s="29">
        <v>421229.38</v>
      </c>
    </row>
    <row r="24" spans="2:7" x14ac:dyDescent="0.25">
      <c r="B24" s="28" t="s">
        <v>38</v>
      </c>
      <c r="C24" s="29">
        <v>1000</v>
      </c>
      <c r="D24" s="29">
        <v>541.5</v>
      </c>
      <c r="E24" s="29">
        <v>1541.5</v>
      </c>
      <c r="F24" s="29">
        <v>1541.5</v>
      </c>
      <c r="G24" s="29">
        <v>1541.5</v>
      </c>
    </row>
    <row r="25" spans="2:7" x14ac:dyDescent="0.25">
      <c r="B25" s="28" t="s">
        <v>39</v>
      </c>
      <c r="C25" s="29">
        <v>1150000</v>
      </c>
      <c r="D25" s="29">
        <v>692782.52</v>
      </c>
      <c r="E25" s="29">
        <v>1842782.52</v>
      </c>
      <c r="F25" s="29">
        <v>1842782.52</v>
      </c>
      <c r="G25" s="29">
        <v>1842782.52</v>
      </c>
    </row>
    <row r="26" spans="2:7" x14ac:dyDescent="0.25">
      <c r="B26" s="28" t="s">
        <v>40</v>
      </c>
      <c r="C26" s="29">
        <v>45000</v>
      </c>
      <c r="D26" s="29">
        <v>-11955.400000000001</v>
      </c>
      <c r="E26" s="29">
        <v>33044.6</v>
      </c>
      <c r="F26" s="29">
        <v>33044.6</v>
      </c>
      <c r="G26" s="29">
        <v>33044.6</v>
      </c>
    </row>
    <row r="27" spans="2:7" x14ac:dyDescent="0.25">
      <c r="B27" s="30" t="s">
        <v>41</v>
      </c>
      <c r="C27" s="29">
        <v>19500000</v>
      </c>
      <c r="D27" s="29">
        <v>4603640.0599999996</v>
      </c>
      <c r="E27" s="29">
        <v>24103640.059999999</v>
      </c>
      <c r="F27" s="29">
        <v>24103640.059999999</v>
      </c>
      <c r="G27" s="29">
        <v>24103640.059999999</v>
      </c>
    </row>
    <row r="28" spans="2:7" x14ac:dyDescent="0.25">
      <c r="B28" s="28" t="s">
        <v>42</v>
      </c>
      <c r="C28" s="29">
        <v>10000</v>
      </c>
      <c r="D28" s="29">
        <v>12800</v>
      </c>
      <c r="E28" s="29">
        <v>22800</v>
      </c>
      <c r="F28" s="29">
        <v>22800</v>
      </c>
      <c r="G28" s="29">
        <v>22800</v>
      </c>
    </row>
    <row r="29" spans="2:7" x14ac:dyDescent="0.25">
      <c r="B29" s="28" t="s">
        <v>43</v>
      </c>
      <c r="C29" s="29">
        <v>520000</v>
      </c>
      <c r="D29" s="29">
        <v>-101925.87</v>
      </c>
      <c r="E29" s="29">
        <v>418074.13</v>
      </c>
      <c r="F29" s="29">
        <v>418074.13</v>
      </c>
      <c r="G29" s="29">
        <v>418074.13</v>
      </c>
    </row>
    <row r="30" spans="2:7" x14ac:dyDescent="0.25">
      <c r="B30" s="28" t="s">
        <v>44</v>
      </c>
      <c r="C30" s="29">
        <v>800000</v>
      </c>
      <c r="D30" s="29">
        <v>241828.15</v>
      </c>
      <c r="E30" s="29">
        <v>1041828.15</v>
      </c>
      <c r="F30" s="29">
        <v>1041828.15</v>
      </c>
      <c r="G30" s="29">
        <v>1041828.15</v>
      </c>
    </row>
    <row r="31" spans="2:7" x14ac:dyDescent="0.25">
      <c r="B31" s="28" t="s">
        <v>45</v>
      </c>
      <c r="C31" s="29">
        <v>800</v>
      </c>
      <c r="D31" s="29">
        <v>1466.1799999999998</v>
      </c>
      <c r="E31" s="29">
        <v>2266.1799999999998</v>
      </c>
      <c r="F31" s="29">
        <v>2266.1799999999998</v>
      </c>
      <c r="G31" s="29">
        <v>2266.1799999999998</v>
      </c>
    </row>
    <row r="32" spans="2:7" x14ac:dyDescent="0.25">
      <c r="B32" s="28" t="s">
        <v>46</v>
      </c>
      <c r="C32" s="29">
        <v>300</v>
      </c>
      <c r="D32" s="29">
        <v>-251.71999999999997</v>
      </c>
      <c r="E32" s="29">
        <v>48.28</v>
      </c>
      <c r="F32" s="29">
        <v>48.28</v>
      </c>
      <c r="G32" s="29">
        <v>48.28</v>
      </c>
    </row>
    <row r="33" spans="2:7" x14ac:dyDescent="0.25">
      <c r="B33" s="28" t="s">
        <v>47</v>
      </c>
      <c r="C33" s="29">
        <v>2000</v>
      </c>
      <c r="D33" s="29">
        <v>-505.66999999999996</v>
      </c>
      <c r="E33" s="29">
        <v>1494.33</v>
      </c>
      <c r="F33" s="29">
        <v>1494.33</v>
      </c>
      <c r="G33" s="29">
        <v>1494.33</v>
      </c>
    </row>
    <row r="34" spans="2:7" x14ac:dyDescent="0.25">
      <c r="B34" s="28" t="s">
        <v>48</v>
      </c>
      <c r="C34" s="29">
        <v>20000000</v>
      </c>
      <c r="D34" s="29">
        <v>17518226.539999999</v>
      </c>
      <c r="E34" s="29">
        <v>37518226.539999999</v>
      </c>
      <c r="F34" s="29">
        <v>37518226.539999999</v>
      </c>
      <c r="G34" s="29">
        <v>37518226.539999999</v>
      </c>
    </row>
    <row r="35" spans="2:7" x14ac:dyDescent="0.25">
      <c r="B35" s="28" t="s">
        <v>49</v>
      </c>
      <c r="C35" s="29">
        <v>1000000</v>
      </c>
      <c r="D35" s="29">
        <v>1252660.45</v>
      </c>
      <c r="E35" s="29">
        <v>2252660.4500000002</v>
      </c>
      <c r="F35" s="29">
        <v>2252660.4500000002</v>
      </c>
      <c r="G35" s="29">
        <v>2252660.4500000002</v>
      </c>
    </row>
    <row r="36" spans="2:7" x14ac:dyDescent="0.25">
      <c r="B36" s="28" t="s">
        <v>294</v>
      </c>
      <c r="C36" s="29">
        <v>0</v>
      </c>
      <c r="D36" s="29">
        <v>1795055.81</v>
      </c>
      <c r="E36" s="29">
        <v>1795055.81</v>
      </c>
      <c r="F36" s="29">
        <v>1795055.81</v>
      </c>
      <c r="G36" s="29">
        <v>1795055.81</v>
      </c>
    </row>
    <row r="37" spans="2:7" x14ac:dyDescent="0.25">
      <c r="B37" s="28" t="s">
        <v>295</v>
      </c>
      <c r="C37" s="29">
        <v>0</v>
      </c>
      <c r="D37" s="29">
        <v>341037.91000000003</v>
      </c>
      <c r="E37" s="29">
        <v>341037.91</v>
      </c>
      <c r="F37" s="29">
        <v>341037.91</v>
      </c>
      <c r="G37" s="29">
        <v>341037.91</v>
      </c>
    </row>
    <row r="38" spans="2:7" x14ac:dyDescent="0.25">
      <c r="B38" s="28" t="s">
        <v>50</v>
      </c>
      <c r="C38" s="29">
        <v>500</v>
      </c>
      <c r="D38" s="29">
        <v>9849.92</v>
      </c>
      <c r="E38" s="29">
        <v>10349.92</v>
      </c>
      <c r="F38" s="29">
        <v>10349.92</v>
      </c>
      <c r="G38" s="29">
        <v>10349.92</v>
      </c>
    </row>
    <row r="39" spans="2:7" x14ac:dyDescent="0.25">
      <c r="B39" s="28" t="s">
        <v>51</v>
      </c>
      <c r="C39" s="29">
        <v>40000</v>
      </c>
      <c r="D39" s="29">
        <v>102046.72</v>
      </c>
      <c r="E39" s="29">
        <v>142046.72</v>
      </c>
      <c r="F39" s="29">
        <v>142046.72</v>
      </c>
      <c r="G39" s="29">
        <v>142046.72</v>
      </c>
    </row>
    <row r="40" spans="2:7" x14ac:dyDescent="0.25">
      <c r="B40" s="28" t="s">
        <v>52</v>
      </c>
      <c r="C40" s="29">
        <v>0</v>
      </c>
      <c r="D40" s="29">
        <v>4686317.26</v>
      </c>
      <c r="E40" s="29">
        <v>4686317.26</v>
      </c>
      <c r="F40" s="29">
        <v>4686317.26</v>
      </c>
      <c r="G40" s="29">
        <v>4686317.26</v>
      </c>
    </row>
    <row r="41" spans="2:7" x14ac:dyDescent="0.25">
      <c r="B41" s="28" t="s">
        <v>53</v>
      </c>
      <c r="C41" s="29">
        <v>3000000</v>
      </c>
      <c r="D41" s="29">
        <v>4736930.7699999996</v>
      </c>
      <c r="E41" s="29">
        <v>7736930.7699999996</v>
      </c>
      <c r="F41" s="29">
        <v>7736930.7699999996</v>
      </c>
      <c r="G41" s="29">
        <v>7736930.7699999996</v>
      </c>
    </row>
    <row r="42" spans="2:7" x14ac:dyDescent="0.25">
      <c r="B42" s="28" t="s">
        <v>296</v>
      </c>
      <c r="C42" s="29">
        <v>0</v>
      </c>
      <c r="D42" s="29">
        <v>4.25</v>
      </c>
      <c r="E42" s="29">
        <v>4.25</v>
      </c>
      <c r="F42" s="29">
        <v>4.25</v>
      </c>
      <c r="G42" s="29">
        <v>0</v>
      </c>
    </row>
    <row r="43" spans="2:7" x14ac:dyDescent="0.25">
      <c r="B43" s="28" t="s">
        <v>54</v>
      </c>
      <c r="C43" s="29">
        <v>3000000</v>
      </c>
      <c r="D43" s="29">
        <v>3746482.3200000003</v>
      </c>
      <c r="E43" s="29">
        <v>6746482.3200000003</v>
      </c>
      <c r="F43" s="29">
        <v>6746482.3200000003</v>
      </c>
      <c r="G43" s="29">
        <v>6746482.3200000003</v>
      </c>
    </row>
    <row r="44" spans="2:7" x14ac:dyDescent="0.25">
      <c r="B44" s="28" t="s">
        <v>55</v>
      </c>
      <c r="C44" s="29">
        <v>300000</v>
      </c>
      <c r="D44" s="29">
        <v>906135.02</v>
      </c>
      <c r="E44" s="29">
        <v>1206135.02</v>
      </c>
      <c r="F44" s="29">
        <v>1206135.02</v>
      </c>
      <c r="G44" s="29">
        <v>1206135.02</v>
      </c>
    </row>
    <row r="45" spans="2:7" x14ac:dyDescent="0.25">
      <c r="B45" s="28" t="s">
        <v>56</v>
      </c>
      <c r="C45" s="29">
        <v>0</v>
      </c>
      <c r="D45" s="29">
        <v>19142.269999999997</v>
      </c>
      <c r="E45" s="29">
        <v>19142.269999999997</v>
      </c>
      <c r="F45" s="29">
        <v>19142.269999999997</v>
      </c>
      <c r="G45" s="29">
        <v>19142.269999999997</v>
      </c>
    </row>
    <row r="46" spans="2:7" x14ac:dyDescent="0.25">
      <c r="B46" s="28" t="s">
        <v>57</v>
      </c>
      <c r="C46" s="29">
        <v>24500000</v>
      </c>
      <c r="D46" s="29">
        <v>12625148.560000001</v>
      </c>
      <c r="E46" s="29">
        <v>37125148.560000002</v>
      </c>
      <c r="F46" s="29">
        <v>37125148.560000002</v>
      </c>
      <c r="G46" s="29">
        <v>37125148.560000002</v>
      </c>
    </row>
    <row r="47" spans="2:7" x14ac:dyDescent="0.25">
      <c r="B47" s="28" t="s">
        <v>58</v>
      </c>
      <c r="C47" s="29">
        <v>2000000</v>
      </c>
      <c r="D47" s="29">
        <v>1682431.8299999998</v>
      </c>
      <c r="E47" s="29">
        <v>3682431.8299999996</v>
      </c>
      <c r="F47" s="29">
        <v>3682431.8299999996</v>
      </c>
      <c r="G47" s="29">
        <v>3682431.8299999996</v>
      </c>
    </row>
    <row r="48" spans="2:7" x14ac:dyDescent="0.25">
      <c r="B48" s="28" t="s">
        <v>297</v>
      </c>
      <c r="C48" s="29">
        <v>0</v>
      </c>
      <c r="D48" s="29">
        <v>4763800.5299999993</v>
      </c>
      <c r="E48" s="29">
        <v>4763800.53</v>
      </c>
      <c r="F48" s="29">
        <v>4763800.53</v>
      </c>
      <c r="G48" s="29">
        <v>4763800.53</v>
      </c>
    </row>
    <row r="49" spans="2:7" x14ac:dyDescent="0.25">
      <c r="B49" s="28" t="s">
        <v>59</v>
      </c>
      <c r="C49" s="29">
        <v>100000</v>
      </c>
      <c r="D49" s="29">
        <v>-21606.03</v>
      </c>
      <c r="E49" s="29">
        <v>78393.97</v>
      </c>
      <c r="F49" s="29">
        <v>78393.97</v>
      </c>
      <c r="G49" s="29">
        <v>78393.97</v>
      </c>
    </row>
    <row r="50" spans="2:7" x14ac:dyDescent="0.25">
      <c r="B50" s="28" t="s">
        <v>60</v>
      </c>
      <c r="C50" s="29">
        <v>60000</v>
      </c>
      <c r="D50" s="29">
        <v>65970.42</v>
      </c>
      <c r="E50" s="29">
        <v>125970.42</v>
      </c>
      <c r="F50" s="29">
        <v>125970.42</v>
      </c>
      <c r="G50" s="29">
        <v>43830.78</v>
      </c>
    </row>
    <row r="51" spans="2:7" x14ac:dyDescent="0.25">
      <c r="B51" s="28" t="s">
        <v>61</v>
      </c>
      <c r="C51" s="29">
        <v>300000</v>
      </c>
      <c r="D51" s="29">
        <v>-30222.269999999997</v>
      </c>
      <c r="E51" s="29">
        <v>269777.73</v>
      </c>
      <c r="F51" s="29">
        <v>269777.73</v>
      </c>
      <c r="G51" s="29">
        <v>269602.76</v>
      </c>
    </row>
    <row r="52" spans="2:7" x14ac:dyDescent="0.25">
      <c r="B52" s="28" t="s">
        <v>62</v>
      </c>
      <c r="C52" s="29">
        <v>300000</v>
      </c>
      <c r="D52" s="29">
        <v>48478.84</v>
      </c>
      <c r="E52" s="29">
        <v>348478.84</v>
      </c>
      <c r="F52" s="29">
        <v>348478.84</v>
      </c>
      <c r="G52" s="29">
        <v>348478.84</v>
      </c>
    </row>
    <row r="53" spans="2:7" x14ac:dyDescent="0.25">
      <c r="B53" s="28" t="s">
        <v>63</v>
      </c>
      <c r="C53" s="29">
        <v>100000</v>
      </c>
      <c r="D53" s="29">
        <v>-99410</v>
      </c>
      <c r="E53" s="29">
        <v>590</v>
      </c>
      <c r="F53" s="29">
        <v>590</v>
      </c>
      <c r="G53" s="29">
        <v>590</v>
      </c>
    </row>
    <row r="54" spans="2:7" x14ac:dyDescent="0.25">
      <c r="B54" s="28" t="s">
        <v>64</v>
      </c>
      <c r="C54" s="29">
        <v>1400000</v>
      </c>
      <c r="D54" s="29">
        <v>48596.439999999973</v>
      </c>
      <c r="E54" s="29">
        <v>1448596.44</v>
      </c>
      <c r="F54" s="29">
        <v>1448596.44</v>
      </c>
      <c r="G54" s="29">
        <v>1443732.6799999997</v>
      </c>
    </row>
    <row r="55" spans="2:7" x14ac:dyDescent="0.25">
      <c r="B55" s="28" t="s">
        <v>298</v>
      </c>
      <c r="C55" s="29">
        <v>0</v>
      </c>
      <c r="D55" s="29">
        <v>180.12</v>
      </c>
      <c r="E55" s="29">
        <v>180.12</v>
      </c>
      <c r="F55" s="29">
        <v>180.12</v>
      </c>
      <c r="G55" s="29">
        <v>180.12</v>
      </c>
    </row>
    <row r="56" spans="2:7" x14ac:dyDescent="0.25">
      <c r="B56" s="28" t="s">
        <v>65</v>
      </c>
      <c r="C56" s="29">
        <v>8112753.7999999998</v>
      </c>
      <c r="D56" s="29">
        <v>-8000503.7199999997</v>
      </c>
      <c r="E56" s="29">
        <v>112250.08</v>
      </c>
      <c r="F56" s="29">
        <v>112250.08</v>
      </c>
      <c r="G56" s="29">
        <v>112250.08</v>
      </c>
    </row>
    <row r="57" spans="2:7" x14ac:dyDescent="0.25">
      <c r="B57" s="28" t="s">
        <v>299</v>
      </c>
      <c r="C57" s="29">
        <v>0</v>
      </c>
      <c r="D57" s="29">
        <v>20033.400000000001</v>
      </c>
      <c r="E57" s="29">
        <v>20033.400000000001</v>
      </c>
      <c r="F57" s="29">
        <v>20033.400000000001</v>
      </c>
      <c r="G57" s="29">
        <v>20033.400000000001</v>
      </c>
    </row>
    <row r="58" spans="2:7" x14ac:dyDescent="0.25">
      <c r="B58" s="28" t="s">
        <v>67</v>
      </c>
      <c r="C58" s="29">
        <v>290678500.00999999</v>
      </c>
      <c r="D58" s="29">
        <v>82128493.390000001</v>
      </c>
      <c r="E58" s="29">
        <v>372806993.39999998</v>
      </c>
      <c r="F58" s="29">
        <v>372806993.39999998</v>
      </c>
      <c r="G58" s="29">
        <v>230852127.5</v>
      </c>
    </row>
    <row r="59" spans="2:7" x14ac:dyDescent="0.25">
      <c r="B59" s="28" t="s">
        <v>300</v>
      </c>
      <c r="C59" s="29">
        <v>0</v>
      </c>
      <c r="D59" s="29">
        <v>1859466.42</v>
      </c>
      <c r="E59" s="29">
        <v>1859466.42</v>
      </c>
      <c r="F59" s="29">
        <v>1859466.42</v>
      </c>
      <c r="G59" s="29">
        <v>1619514.4100000001</v>
      </c>
    </row>
    <row r="60" spans="2:7" x14ac:dyDescent="0.25">
      <c r="B60" s="28" t="s">
        <v>301</v>
      </c>
      <c r="C60" s="29">
        <v>0</v>
      </c>
      <c r="D60" s="29">
        <v>51528.28</v>
      </c>
      <c r="E60" s="29">
        <v>51528.28</v>
      </c>
      <c r="F60" s="29">
        <v>51528.28</v>
      </c>
      <c r="G60" s="29">
        <v>51528.28</v>
      </c>
    </row>
    <row r="61" spans="2:7" x14ac:dyDescent="0.25">
      <c r="B61" s="28" t="s">
        <v>68</v>
      </c>
      <c r="C61" s="29">
        <v>13539083.75</v>
      </c>
      <c r="D61" s="29">
        <v>7702304.6500000004</v>
      </c>
      <c r="E61" s="29">
        <v>21241388.399999999</v>
      </c>
      <c r="F61" s="29">
        <v>21241388.399999999</v>
      </c>
      <c r="G61" s="29">
        <v>13219878.4</v>
      </c>
    </row>
    <row r="62" spans="2:7" x14ac:dyDescent="0.25">
      <c r="B62" s="28" t="s">
        <v>69</v>
      </c>
      <c r="C62" s="29">
        <v>76143777.180000007</v>
      </c>
      <c r="D62" s="29">
        <v>15000000</v>
      </c>
      <c r="E62" s="29">
        <v>91143777.180000007</v>
      </c>
      <c r="F62" s="29">
        <v>63700060</v>
      </c>
      <c r="G62" s="29">
        <v>63700060</v>
      </c>
    </row>
    <row r="63" spans="2:7" x14ac:dyDescent="0.25">
      <c r="B63" s="28" t="s">
        <v>70</v>
      </c>
      <c r="C63" s="29">
        <v>18000000</v>
      </c>
      <c r="D63" s="29">
        <v>-18000000</v>
      </c>
      <c r="E63" s="29">
        <v>0</v>
      </c>
      <c r="F63" s="29">
        <v>0</v>
      </c>
      <c r="G63" s="29">
        <v>0</v>
      </c>
    </row>
    <row r="64" spans="2:7" x14ac:dyDescent="0.25">
      <c r="B64" s="28" t="s">
        <v>71</v>
      </c>
      <c r="C64" s="29">
        <v>19140646.75</v>
      </c>
      <c r="D64" s="29">
        <v>749143.48</v>
      </c>
      <c r="E64" s="29">
        <v>19889790.23</v>
      </c>
      <c r="F64" s="29">
        <v>0</v>
      </c>
      <c r="G64" s="29">
        <v>0</v>
      </c>
    </row>
    <row r="65" spans="2:7" x14ac:dyDescent="0.25">
      <c r="B65" s="28" t="s">
        <v>72</v>
      </c>
      <c r="C65" s="29">
        <v>16213177.779999999</v>
      </c>
      <c r="D65" s="29">
        <v>-16213177.780000001</v>
      </c>
      <c r="E65" s="29">
        <v>0</v>
      </c>
      <c r="F65" s="29">
        <v>0</v>
      </c>
      <c r="G65" s="29">
        <v>0</v>
      </c>
    </row>
    <row r="66" spans="2:7" x14ac:dyDescent="0.25">
      <c r="B66" s="28" t="s">
        <v>73</v>
      </c>
      <c r="C66" s="29">
        <v>10593076.41</v>
      </c>
      <c r="D66" s="29">
        <v>62735056.160000011</v>
      </c>
      <c r="E66" s="29">
        <v>73328132.569999993</v>
      </c>
      <c r="F66" s="29">
        <v>0</v>
      </c>
      <c r="G66" s="29">
        <v>0</v>
      </c>
    </row>
    <row r="67" spans="2:7" x14ac:dyDescent="0.25">
      <c r="B67" s="28" t="s">
        <v>74</v>
      </c>
      <c r="C67" s="29">
        <v>75554931.019999996</v>
      </c>
      <c r="D67" s="29">
        <v>-3626118.7800000012</v>
      </c>
      <c r="E67" s="29">
        <v>71928812.239999995</v>
      </c>
      <c r="F67" s="29">
        <v>0</v>
      </c>
      <c r="G67" s="29">
        <v>0</v>
      </c>
    </row>
    <row r="68" spans="2:7" ht="15.75" thickBot="1" x14ac:dyDescent="0.3">
      <c r="B68" s="31" t="s">
        <v>302</v>
      </c>
      <c r="C68" s="32">
        <f>SUM(C7:C67)</f>
        <v>755418326.07000005</v>
      </c>
      <c r="D68" s="32">
        <f t="shared" ref="D68:G68" si="0">SUM(D7:D67)</f>
        <v>277969773.74000001</v>
      </c>
      <c r="E68" s="32">
        <f t="shared" si="0"/>
        <v>1033388099.8099997</v>
      </c>
      <c r="F68" s="32">
        <f t="shared" si="0"/>
        <v>840797647.58999979</v>
      </c>
      <c r="G68" s="32">
        <f t="shared" si="0"/>
        <v>690494137.0599997</v>
      </c>
    </row>
    <row r="69" spans="2:7" ht="15.75" thickTop="1" x14ac:dyDescent="0.25"/>
  </sheetData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paperSize="9" scale="77" fitToHeight="13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0"/>
  <sheetViews>
    <sheetView showGridLines="0" zoomScale="80" zoomScaleNormal="80" workbookViewId="0">
      <pane ySplit="7" topLeftCell="A213" activePane="bottomLeft" state="frozen"/>
      <selection activeCell="B1" sqref="B1"/>
      <selection pane="bottomLeft" activeCell="G228" sqref="G228"/>
    </sheetView>
  </sheetViews>
  <sheetFormatPr baseColWidth="10" defaultRowHeight="15" x14ac:dyDescent="0.25"/>
  <cols>
    <col min="1" max="1" width="11.42578125" style="33"/>
    <col min="2" max="2" width="56.140625" style="33" customWidth="1"/>
    <col min="3" max="4" width="17.140625" style="34" customWidth="1"/>
    <col min="5" max="5" width="20.140625" style="34" customWidth="1"/>
    <col min="6" max="6" width="21.140625" style="34" customWidth="1"/>
    <col min="7" max="8" width="21.5703125" style="34" customWidth="1"/>
    <col min="9" max="16384" width="11.42578125" style="33"/>
  </cols>
  <sheetData>
    <row r="2" spans="2:8" ht="15.75" thickBot="1" x14ac:dyDescent="0.3"/>
    <row r="3" spans="2:8" x14ac:dyDescent="0.25">
      <c r="B3" s="85" t="s">
        <v>285</v>
      </c>
      <c r="C3" s="86"/>
      <c r="D3" s="86"/>
      <c r="E3" s="86"/>
      <c r="F3" s="86"/>
      <c r="G3" s="86"/>
      <c r="H3" s="87"/>
    </row>
    <row r="4" spans="2:8" x14ac:dyDescent="0.25">
      <c r="B4" s="88" t="s">
        <v>354</v>
      </c>
      <c r="C4" s="89"/>
      <c r="D4" s="89"/>
      <c r="E4" s="89"/>
      <c r="F4" s="89"/>
      <c r="G4" s="89"/>
      <c r="H4" s="90"/>
    </row>
    <row r="5" spans="2:8" ht="15.75" thickBot="1" x14ac:dyDescent="0.3">
      <c r="B5" s="91" t="s">
        <v>287</v>
      </c>
      <c r="C5" s="92"/>
      <c r="D5" s="92"/>
      <c r="E5" s="92"/>
      <c r="F5" s="92"/>
      <c r="G5" s="92"/>
      <c r="H5" s="93"/>
    </row>
    <row r="7" spans="2:8" ht="32.25" customHeight="1" x14ac:dyDescent="0.25">
      <c r="B7" s="26" t="s">
        <v>288</v>
      </c>
      <c r="C7" s="40" t="s">
        <v>289</v>
      </c>
      <c r="D7" s="40" t="s">
        <v>353</v>
      </c>
      <c r="E7" s="40" t="s">
        <v>291</v>
      </c>
      <c r="F7" s="40" t="s">
        <v>352</v>
      </c>
      <c r="G7" s="40" t="s">
        <v>292</v>
      </c>
      <c r="H7" s="40" t="s">
        <v>351</v>
      </c>
    </row>
    <row r="8" spans="2:8" x14ac:dyDescent="0.25">
      <c r="B8" s="39" t="s">
        <v>75</v>
      </c>
      <c r="C8" s="38">
        <v>91882556.959999993</v>
      </c>
      <c r="D8" s="38">
        <v>4376262.2300000004</v>
      </c>
      <c r="E8" s="38">
        <v>96258819.189999998</v>
      </c>
      <c r="F8" s="38">
        <v>91303729.640000001</v>
      </c>
      <c r="G8" s="38">
        <v>91299923.25</v>
      </c>
      <c r="H8" s="38">
        <v>65933255.710000001</v>
      </c>
    </row>
    <row r="9" spans="2:8" x14ac:dyDescent="0.25">
      <c r="B9" s="39" t="s">
        <v>76</v>
      </c>
      <c r="C9" s="38">
        <v>4332128.88</v>
      </c>
      <c r="D9" s="38">
        <v>589957.16</v>
      </c>
      <c r="E9" s="38">
        <v>4922086.04</v>
      </c>
      <c r="F9" s="38">
        <v>4384739.32</v>
      </c>
      <c r="G9" s="38">
        <v>4384739.32</v>
      </c>
      <c r="H9" s="38">
        <v>3166488.3</v>
      </c>
    </row>
    <row r="10" spans="2:8" x14ac:dyDescent="0.25">
      <c r="B10" s="39" t="s">
        <v>77</v>
      </c>
      <c r="C10" s="38">
        <v>11664806.039999999</v>
      </c>
      <c r="D10" s="38">
        <v>818317.84</v>
      </c>
      <c r="E10" s="38">
        <v>12483123.880000001</v>
      </c>
      <c r="F10" s="38">
        <v>11821384.300000001</v>
      </c>
      <c r="G10" s="38">
        <v>11821384.300000001</v>
      </c>
      <c r="H10" s="38">
        <v>8536944.2400000002</v>
      </c>
    </row>
    <row r="11" spans="2:8" x14ac:dyDescent="0.25">
      <c r="B11" s="39" t="s">
        <v>78</v>
      </c>
      <c r="C11" s="38">
        <v>11004967.48</v>
      </c>
      <c r="D11" s="38">
        <v>783426.33</v>
      </c>
      <c r="E11" s="38">
        <v>11788393.810000001</v>
      </c>
      <c r="F11" s="38">
        <v>10569304.6</v>
      </c>
      <c r="G11" s="38">
        <v>10564934.92</v>
      </c>
      <c r="H11" s="38">
        <v>7629585.3399999999</v>
      </c>
    </row>
    <row r="12" spans="2:8" x14ac:dyDescent="0.25">
      <c r="B12" s="39" t="s">
        <v>79</v>
      </c>
      <c r="C12" s="38">
        <v>4161205.32</v>
      </c>
      <c r="D12" s="38">
        <v>215481.51</v>
      </c>
      <c r="E12" s="38">
        <v>4376686.83</v>
      </c>
      <c r="F12" s="38">
        <v>3943468.45</v>
      </c>
      <c r="G12" s="38">
        <v>3941647.1</v>
      </c>
      <c r="H12" s="38">
        <v>2846504.32</v>
      </c>
    </row>
    <row r="13" spans="2:8" x14ac:dyDescent="0.25">
      <c r="B13" s="39" t="s">
        <v>80</v>
      </c>
      <c r="C13" s="38">
        <v>82500</v>
      </c>
      <c r="D13" s="38">
        <v>1287.5</v>
      </c>
      <c r="E13" s="38">
        <v>83787.5</v>
      </c>
      <c r="F13" s="38">
        <v>44936</v>
      </c>
      <c r="G13" s="38">
        <v>44936</v>
      </c>
      <c r="H13" s="38">
        <v>32451.03</v>
      </c>
    </row>
    <row r="14" spans="2:8" x14ac:dyDescent="0.25">
      <c r="B14" s="39" t="s">
        <v>81</v>
      </c>
      <c r="C14" s="38">
        <v>660000</v>
      </c>
      <c r="D14" s="38">
        <v>8586.5400000000009</v>
      </c>
      <c r="E14" s="38">
        <v>668586.54</v>
      </c>
      <c r="F14" s="38">
        <v>520360.5</v>
      </c>
      <c r="G14" s="38">
        <v>520360.5</v>
      </c>
      <c r="H14" s="38">
        <v>375784.13</v>
      </c>
    </row>
    <row r="15" spans="2:8" x14ac:dyDescent="0.25">
      <c r="B15" s="39" t="s">
        <v>82</v>
      </c>
      <c r="C15" s="38">
        <v>26598.83</v>
      </c>
      <c r="D15" s="38">
        <v>7431.23</v>
      </c>
      <c r="E15" s="38">
        <v>34030.06</v>
      </c>
      <c r="F15" s="38">
        <v>10837.74</v>
      </c>
      <c r="G15" s="38">
        <v>10837.74</v>
      </c>
      <c r="H15" s="38">
        <v>7826.59</v>
      </c>
    </row>
    <row r="16" spans="2:8" x14ac:dyDescent="0.25">
      <c r="B16" s="39" t="s">
        <v>83</v>
      </c>
      <c r="C16" s="38">
        <v>248764.3</v>
      </c>
      <c r="D16" s="38">
        <v>2836.94</v>
      </c>
      <c r="E16" s="38">
        <v>251601.24</v>
      </c>
      <c r="F16" s="38">
        <v>133964.12</v>
      </c>
      <c r="G16" s="38">
        <v>133964.12</v>
      </c>
      <c r="H16" s="38">
        <v>96743.679999999993</v>
      </c>
    </row>
    <row r="17" spans="2:8" x14ac:dyDescent="0.25">
      <c r="B17" s="39" t="s">
        <v>350</v>
      </c>
      <c r="C17" s="38">
        <v>0</v>
      </c>
      <c r="D17" s="38">
        <v>182182</v>
      </c>
      <c r="E17" s="38">
        <v>182182</v>
      </c>
      <c r="F17" s="38">
        <v>182182</v>
      </c>
      <c r="G17" s="38">
        <v>182182</v>
      </c>
      <c r="H17" s="38">
        <v>131564.76</v>
      </c>
    </row>
    <row r="18" spans="2:8" x14ac:dyDescent="0.25">
      <c r="B18" s="39" t="s">
        <v>84</v>
      </c>
      <c r="C18" s="38">
        <v>10000</v>
      </c>
      <c r="D18" s="38">
        <v>-10000</v>
      </c>
      <c r="E18" s="38">
        <v>0</v>
      </c>
      <c r="F18" s="38">
        <v>0</v>
      </c>
      <c r="G18" s="38">
        <v>0</v>
      </c>
      <c r="H18" s="38">
        <v>0</v>
      </c>
    </row>
    <row r="19" spans="2:8" x14ac:dyDescent="0.25">
      <c r="B19" s="39" t="s">
        <v>85</v>
      </c>
      <c r="C19" s="38">
        <v>672369.73</v>
      </c>
      <c r="D19" s="38">
        <v>-546020.23</v>
      </c>
      <c r="E19" s="38">
        <v>126349.5</v>
      </c>
      <c r="F19" s="38">
        <v>1949.97</v>
      </c>
      <c r="G19" s="38">
        <v>1949.97</v>
      </c>
      <c r="H19" s="38">
        <v>1408.19</v>
      </c>
    </row>
    <row r="20" spans="2:8" x14ac:dyDescent="0.25">
      <c r="B20" s="39" t="s">
        <v>86</v>
      </c>
      <c r="C20" s="38">
        <v>1695289.69</v>
      </c>
      <c r="D20" s="38">
        <v>-317859.63</v>
      </c>
      <c r="E20" s="38">
        <v>1377430.06</v>
      </c>
      <c r="F20" s="38">
        <v>1136300.3899999999</v>
      </c>
      <c r="G20" s="38">
        <v>1136198.26</v>
      </c>
      <c r="H20" s="38">
        <v>820518.22</v>
      </c>
    </row>
    <row r="21" spans="2:8" x14ac:dyDescent="0.25">
      <c r="B21" s="39" t="s">
        <v>87</v>
      </c>
      <c r="C21" s="38">
        <v>24299579.039999999</v>
      </c>
      <c r="D21" s="38">
        <v>1979845.69</v>
      </c>
      <c r="E21" s="38">
        <v>26279424.73</v>
      </c>
      <c r="F21" s="38">
        <v>23352028.620000001</v>
      </c>
      <c r="G21" s="38">
        <v>23351881.960000001</v>
      </c>
      <c r="H21" s="38">
        <v>16863821.449999999</v>
      </c>
    </row>
    <row r="22" spans="2:8" x14ac:dyDescent="0.25">
      <c r="B22" s="39" t="s">
        <v>88</v>
      </c>
      <c r="C22" s="38">
        <v>286844.13</v>
      </c>
      <c r="D22" s="38">
        <v>60684.89</v>
      </c>
      <c r="E22" s="38">
        <v>347529.02</v>
      </c>
      <c r="F22" s="38">
        <v>134703.54</v>
      </c>
      <c r="G22" s="38">
        <v>134703.54</v>
      </c>
      <c r="H22" s="38">
        <v>97277.66</v>
      </c>
    </row>
    <row r="23" spans="2:8" x14ac:dyDescent="0.25">
      <c r="B23" s="39" t="s">
        <v>89</v>
      </c>
      <c r="C23" s="38">
        <v>642685.67000000004</v>
      </c>
      <c r="D23" s="38">
        <v>111862.27</v>
      </c>
      <c r="E23" s="38">
        <v>754547.94</v>
      </c>
      <c r="F23" s="38">
        <v>316593.65000000002</v>
      </c>
      <c r="G23" s="38">
        <v>316593.65000000002</v>
      </c>
      <c r="H23" s="38">
        <v>228631.63</v>
      </c>
    </row>
    <row r="24" spans="2:8" x14ac:dyDescent="0.25">
      <c r="B24" s="39" t="s">
        <v>90</v>
      </c>
      <c r="C24" s="38">
        <v>16708319.470000001</v>
      </c>
      <c r="D24" s="38">
        <v>1089921.07</v>
      </c>
      <c r="E24" s="38">
        <v>17798240.539999999</v>
      </c>
      <c r="F24" s="38">
        <v>16429473.029999999</v>
      </c>
      <c r="G24" s="38">
        <v>16429124.210000001</v>
      </c>
      <c r="H24" s="38">
        <v>11864474.9</v>
      </c>
    </row>
    <row r="25" spans="2:8" x14ac:dyDescent="0.25">
      <c r="B25" s="39" t="s">
        <v>91</v>
      </c>
      <c r="C25" s="38">
        <v>11014376.6</v>
      </c>
      <c r="D25" s="38">
        <v>710198.09</v>
      </c>
      <c r="E25" s="38">
        <v>11724574.689999999</v>
      </c>
      <c r="F25" s="38">
        <v>9752849.4000000004</v>
      </c>
      <c r="G25" s="38">
        <v>9752366.4299999997</v>
      </c>
      <c r="H25" s="38">
        <v>7042779.96</v>
      </c>
    </row>
    <row r="26" spans="2:8" x14ac:dyDescent="0.25">
      <c r="B26" s="39" t="s">
        <v>92</v>
      </c>
      <c r="C26" s="38">
        <v>2500000</v>
      </c>
      <c r="D26" s="38">
        <v>1469820</v>
      </c>
      <c r="E26" s="38">
        <v>3969820</v>
      </c>
      <c r="F26" s="38">
        <v>3731868</v>
      </c>
      <c r="G26" s="38">
        <v>3279013.5</v>
      </c>
      <c r="H26" s="38">
        <v>2367976.09</v>
      </c>
    </row>
    <row r="27" spans="2:8" x14ac:dyDescent="0.25">
      <c r="B27" s="39" t="s">
        <v>349</v>
      </c>
      <c r="C27" s="38">
        <v>0</v>
      </c>
      <c r="D27" s="38">
        <v>31343.759999999998</v>
      </c>
      <c r="E27" s="38">
        <v>31343.759999999998</v>
      </c>
      <c r="F27" s="38">
        <v>31343.759999999998</v>
      </c>
      <c r="G27" s="38">
        <v>31343.759999999998</v>
      </c>
      <c r="H27" s="38">
        <v>22635.25</v>
      </c>
    </row>
    <row r="28" spans="2:8" x14ac:dyDescent="0.25">
      <c r="B28" s="39" t="s">
        <v>348</v>
      </c>
      <c r="C28" s="38">
        <v>3294.24</v>
      </c>
      <c r="D28" s="38">
        <v>-2294.2399999999998</v>
      </c>
      <c r="E28" s="38">
        <v>1000</v>
      </c>
      <c r="F28" s="38">
        <v>0</v>
      </c>
      <c r="G28" s="38">
        <v>0</v>
      </c>
      <c r="H28" s="38">
        <v>0</v>
      </c>
    </row>
    <row r="29" spans="2:8" x14ac:dyDescent="0.25">
      <c r="B29" s="39" t="s">
        <v>93</v>
      </c>
      <c r="C29" s="38">
        <v>2500000</v>
      </c>
      <c r="D29" s="38">
        <v>5871805</v>
      </c>
      <c r="E29" s="38">
        <v>8371805</v>
      </c>
      <c r="F29" s="38">
        <v>6848159.5</v>
      </c>
      <c r="G29" s="38">
        <v>6531831.2599999998</v>
      </c>
      <c r="H29" s="38">
        <v>4717034.6399999997</v>
      </c>
    </row>
    <row r="30" spans="2:8" x14ac:dyDescent="0.25">
      <c r="B30" s="39" t="s">
        <v>94</v>
      </c>
      <c r="C30" s="38">
        <v>1201385.3400000001</v>
      </c>
      <c r="D30" s="38">
        <v>684407.13</v>
      </c>
      <c r="E30" s="38">
        <v>1885792.47</v>
      </c>
      <c r="F30" s="38">
        <v>1380852.34</v>
      </c>
      <c r="G30" s="38">
        <v>1368337.19</v>
      </c>
      <c r="H30" s="38">
        <v>988159.93</v>
      </c>
    </row>
    <row r="31" spans="2:8" x14ac:dyDescent="0.25">
      <c r="B31" s="39" t="s">
        <v>347</v>
      </c>
      <c r="C31" s="38">
        <v>0</v>
      </c>
      <c r="D31" s="38">
        <v>10335500</v>
      </c>
      <c r="E31" s="38">
        <v>10335500</v>
      </c>
      <c r="F31" s="38">
        <v>8880166.6699999999</v>
      </c>
      <c r="G31" s="38">
        <v>8880166.6699999999</v>
      </c>
      <c r="H31" s="38">
        <v>6412911.1900000004</v>
      </c>
    </row>
    <row r="32" spans="2:8" x14ac:dyDescent="0.25">
      <c r="B32" s="39" t="s">
        <v>346</v>
      </c>
      <c r="C32" s="38">
        <v>472124.57</v>
      </c>
      <c r="D32" s="38">
        <v>-47698.46</v>
      </c>
      <c r="E32" s="38">
        <v>424426.11</v>
      </c>
      <c r="F32" s="38">
        <v>397709.23</v>
      </c>
      <c r="G32" s="38">
        <v>253683.08</v>
      </c>
      <c r="H32" s="38">
        <v>236341.04</v>
      </c>
    </row>
    <row r="33" spans="2:8" x14ac:dyDescent="0.25">
      <c r="B33" s="39" t="s">
        <v>96</v>
      </c>
      <c r="C33" s="38">
        <v>882989.05</v>
      </c>
      <c r="D33" s="38">
        <v>1464.53</v>
      </c>
      <c r="E33" s="38">
        <v>884453.58</v>
      </c>
      <c r="F33" s="38">
        <v>864789.34</v>
      </c>
      <c r="G33" s="38">
        <v>807696.41</v>
      </c>
      <c r="H33" s="38">
        <v>752481.44</v>
      </c>
    </row>
    <row r="34" spans="2:8" x14ac:dyDescent="0.25">
      <c r="B34" s="39" t="s">
        <v>97</v>
      </c>
      <c r="C34" s="38">
        <v>1943368.62</v>
      </c>
      <c r="D34" s="38">
        <v>-130991.74</v>
      </c>
      <c r="E34" s="38">
        <v>1812376.88</v>
      </c>
      <c r="F34" s="38">
        <v>1534062.56</v>
      </c>
      <c r="G34" s="38">
        <v>1203665.96</v>
      </c>
      <c r="H34" s="38">
        <v>1121382.1000000001</v>
      </c>
    </row>
    <row r="35" spans="2:8" x14ac:dyDescent="0.25">
      <c r="B35" s="39" t="s">
        <v>98</v>
      </c>
      <c r="C35" s="38">
        <v>862686.76</v>
      </c>
      <c r="D35" s="38">
        <v>-576380.11</v>
      </c>
      <c r="E35" s="38">
        <v>286306.65000000002</v>
      </c>
      <c r="F35" s="38">
        <v>68824.55</v>
      </c>
      <c r="G35" s="38">
        <v>67198.12</v>
      </c>
      <c r="H35" s="38">
        <v>62604.39</v>
      </c>
    </row>
    <row r="36" spans="2:8" x14ac:dyDescent="0.25">
      <c r="B36" s="39" t="s">
        <v>99</v>
      </c>
      <c r="C36" s="38">
        <v>1038525.28</v>
      </c>
      <c r="D36" s="38">
        <v>-149166.17000000001</v>
      </c>
      <c r="E36" s="38">
        <v>889359.11</v>
      </c>
      <c r="F36" s="38">
        <v>760661.33</v>
      </c>
      <c r="G36" s="38">
        <v>699431.31</v>
      </c>
      <c r="H36" s="38">
        <v>651617.46</v>
      </c>
    </row>
    <row r="37" spans="2:8" x14ac:dyDescent="0.25">
      <c r="B37" s="39" t="s">
        <v>100</v>
      </c>
      <c r="C37" s="38">
        <v>9450.4</v>
      </c>
      <c r="D37" s="38">
        <v>-1125.5</v>
      </c>
      <c r="E37" s="38">
        <v>8324.9</v>
      </c>
      <c r="F37" s="38">
        <v>7514.19</v>
      </c>
      <c r="G37" s="38">
        <v>7443</v>
      </c>
      <c r="H37" s="38">
        <v>6934.19</v>
      </c>
    </row>
    <row r="38" spans="2:8" x14ac:dyDescent="0.25">
      <c r="B38" s="39" t="s">
        <v>101</v>
      </c>
      <c r="C38" s="38">
        <v>46950</v>
      </c>
      <c r="D38" s="38">
        <v>7216.86</v>
      </c>
      <c r="E38" s="38">
        <v>54166.86</v>
      </c>
      <c r="F38" s="38">
        <v>18144.650000000001</v>
      </c>
      <c r="G38" s="38">
        <v>18144.64</v>
      </c>
      <c r="H38" s="38">
        <v>16904.25</v>
      </c>
    </row>
    <row r="39" spans="2:8" x14ac:dyDescent="0.25">
      <c r="B39" s="39" t="s">
        <v>102</v>
      </c>
      <c r="C39" s="38">
        <v>256000.46</v>
      </c>
      <c r="D39" s="38">
        <v>-46433.96</v>
      </c>
      <c r="E39" s="38">
        <v>209566.5</v>
      </c>
      <c r="F39" s="38">
        <v>96510.79</v>
      </c>
      <c r="G39" s="38">
        <v>95981.96</v>
      </c>
      <c r="H39" s="38">
        <v>89420.53</v>
      </c>
    </row>
    <row r="40" spans="2:8" x14ac:dyDescent="0.25">
      <c r="B40" s="39" t="s">
        <v>103</v>
      </c>
      <c r="C40" s="38">
        <v>28000</v>
      </c>
      <c r="D40" s="38">
        <v>-12907.86</v>
      </c>
      <c r="E40" s="38">
        <v>15092.14</v>
      </c>
      <c r="F40" s="38">
        <v>14573.96</v>
      </c>
      <c r="G40" s="38">
        <v>14313.96</v>
      </c>
      <c r="H40" s="38">
        <v>13335.44</v>
      </c>
    </row>
    <row r="41" spans="2:8" x14ac:dyDescent="0.25">
      <c r="B41" s="39" t="s">
        <v>104</v>
      </c>
      <c r="C41" s="38">
        <v>2500</v>
      </c>
      <c r="D41" s="38">
        <v>24111.57</v>
      </c>
      <c r="E41" s="38">
        <v>26611.57</v>
      </c>
      <c r="F41" s="38">
        <v>16140.65</v>
      </c>
      <c r="G41" s="38">
        <v>16130.2</v>
      </c>
      <c r="H41" s="38">
        <v>15027.52</v>
      </c>
    </row>
    <row r="42" spans="2:8" x14ac:dyDescent="0.25">
      <c r="B42" s="39" t="s">
        <v>105</v>
      </c>
      <c r="C42" s="38">
        <v>8748401</v>
      </c>
      <c r="D42" s="38">
        <v>-313239.63</v>
      </c>
      <c r="E42" s="38">
        <v>8435161.3699999992</v>
      </c>
      <c r="F42" s="38">
        <v>7751999.9100000001</v>
      </c>
      <c r="G42" s="38">
        <v>7656888.3300000001</v>
      </c>
      <c r="H42" s="38">
        <v>7133455.4500000002</v>
      </c>
    </row>
    <row r="43" spans="2:8" x14ac:dyDescent="0.25">
      <c r="B43" s="39" t="s">
        <v>106</v>
      </c>
      <c r="C43" s="38">
        <v>7312452.3300000001</v>
      </c>
      <c r="D43" s="38">
        <v>-1521037.3</v>
      </c>
      <c r="E43" s="38">
        <v>5791415.0300000003</v>
      </c>
      <c r="F43" s="38">
        <v>5245135.41</v>
      </c>
      <c r="G43" s="38">
        <v>5106230.2699999996</v>
      </c>
      <c r="H43" s="38">
        <v>4757163.04</v>
      </c>
    </row>
    <row r="44" spans="2:8" x14ac:dyDescent="0.25">
      <c r="B44" s="39" t="s">
        <v>107</v>
      </c>
      <c r="C44" s="38">
        <v>500</v>
      </c>
      <c r="D44" s="38">
        <v>-500</v>
      </c>
      <c r="E44" s="38">
        <v>0</v>
      </c>
      <c r="F44" s="38">
        <v>0</v>
      </c>
      <c r="G44" s="38">
        <v>0</v>
      </c>
      <c r="H44" s="38">
        <v>0</v>
      </c>
    </row>
    <row r="45" spans="2:8" x14ac:dyDescent="0.25">
      <c r="B45" s="39" t="s">
        <v>345</v>
      </c>
      <c r="C45" s="38">
        <v>83801.36</v>
      </c>
      <c r="D45" s="38">
        <v>-24409.86</v>
      </c>
      <c r="E45" s="38">
        <v>59391.5</v>
      </c>
      <c r="F45" s="38">
        <v>33391.5</v>
      </c>
      <c r="G45" s="38">
        <v>27156.58</v>
      </c>
      <c r="H45" s="38">
        <v>25300.13</v>
      </c>
    </row>
    <row r="46" spans="2:8" x14ac:dyDescent="0.25">
      <c r="B46" s="39" t="s">
        <v>109</v>
      </c>
      <c r="C46" s="38">
        <v>296951.59999999998</v>
      </c>
      <c r="D46" s="38">
        <v>-34394.46</v>
      </c>
      <c r="E46" s="38">
        <v>262557.14</v>
      </c>
      <c r="F46" s="38">
        <v>241792.29</v>
      </c>
      <c r="G46" s="38">
        <v>201989.22</v>
      </c>
      <c r="H46" s="38">
        <v>188181.03</v>
      </c>
    </row>
    <row r="47" spans="2:8" x14ac:dyDescent="0.25">
      <c r="B47" s="39" t="s">
        <v>110</v>
      </c>
      <c r="C47" s="38">
        <v>25000</v>
      </c>
      <c r="D47" s="38">
        <v>23000</v>
      </c>
      <c r="E47" s="38">
        <v>48000</v>
      </c>
      <c r="F47" s="38">
        <v>7810</v>
      </c>
      <c r="G47" s="38">
        <v>0</v>
      </c>
      <c r="H47" s="38">
        <v>0</v>
      </c>
    </row>
    <row r="48" spans="2:8" x14ac:dyDescent="0.25">
      <c r="B48" s="39" t="s">
        <v>111</v>
      </c>
      <c r="C48" s="38">
        <v>700</v>
      </c>
      <c r="D48" s="38">
        <v>480.26</v>
      </c>
      <c r="E48" s="38">
        <v>1180.26</v>
      </c>
      <c r="F48" s="38">
        <v>993.8</v>
      </c>
      <c r="G48" s="38">
        <v>993.8</v>
      </c>
      <c r="H48" s="38">
        <v>925.86</v>
      </c>
    </row>
    <row r="49" spans="2:8" x14ac:dyDescent="0.25">
      <c r="B49" s="39" t="s">
        <v>344</v>
      </c>
      <c r="C49" s="38">
        <v>0</v>
      </c>
      <c r="D49" s="38">
        <v>280</v>
      </c>
      <c r="E49" s="38">
        <v>280</v>
      </c>
      <c r="F49" s="38">
        <v>280</v>
      </c>
      <c r="G49" s="38">
        <v>280</v>
      </c>
      <c r="H49" s="38">
        <v>260.86</v>
      </c>
    </row>
    <row r="50" spans="2:8" x14ac:dyDescent="0.25">
      <c r="B50" s="39" t="s">
        <v>112</v>
      </c>
      <c r="C50" s="38">
        <v>6011</v>
      </c>
      <c r="D50" s="38">
        <v>-1105</v>
      </c>
      <c r="E50" s="38">
        <v>4906</v>
      </c>
      <c r="F50" s="38">
        <v>1895</v>
      </c>
      <c r="G50" s="38">
        <v>1895</v>
      </c>
      <c r="H50" s="38">
        <v>1765.46</v>
      </c>
    </row>
    <row r="51" spans="2:8" x14ac:dyDescent="0.25">
      <c r="B51" s="39" t="s">
        <v>113</v>
      </c>
      <c r="C51" s="38">
        <v>10000</v>
      </c>
      <c r="D51" s="38">
        <v>19507.73</v>
      </c>
      <c r="E51" s="38">
        <v>29507.73</v>
      </c>
      <c r="F51" s="38">
        <v>26492.89</v>
      </c>
      <c r="G51" s="38">
        <v>26492.89</v>
      </c>
      <c r="H51" s="38">
        <v>24681.81</v>
      </c>
    </row>
    <row r="52" spans="2:8" x14ac:dyDescent="0.25">
      <c r="B52" s="39" t="s">
        <v>343</v>
      </c>
      <c r="C52" s="38">
        <v>8000</v>
      </c>
      <c r="D52" s="38">
        <v>-8000</v>
      </c>
      <c r="E52" s="38">
        <v>0</v>
      </c>
      <c r="F52" s="38">
        <v>0</v>
      </c>
      <c r="G52" s="38">
        <v>0</v>
      </c>
      <c r="H52" s="38">
        <v>0</v>
      </c>
    </row>
    <row r="53" spans="2:8" x14ac:dyDescent="0.25">
      <c r="B53" s="39" t="s">
        <v>114</v>
      </c>
      <c r="C53" s="38">
        <v>2000</v>
      </c>
      <c r="D53" s="38">
        <v>1000</v>
      </c>
      <c r="E53" s="38">
        <v>3000</v>
      </c>
      <c r="F53" s="38">
        <v>2000</v>
      </c>
      <c r="G53" s="38">
        <v>1387.07</v>
      </c>
      <c r="H53" s="38">
        <v>1292.25</v>
      </c>
    </row>
    <row r="54" spans="2:8" x14ac:dyDescent="0.25">
      <c r="B54" s="39" t="s">
        <v>115</v>
      </c>
      <c r="C54" s="38">
        <v>1000</v>
      </c>
      <c r="D54" s="38">
        <v>0</v>
      </c>
      <c r="E54" s="38">
        <v>1000</v>
      </c>
      <c r="F54" s="38">
        <v>0</v>
      </c>
      <c r="G54" s="38">
        <v>0</v>
      </c>
      <c r="H54" s="38">
        <v>0</v>
      </c>
    </row>
    <row r="55" spans="2:8" x14ac:dyDescent="0.25">
      <c r="B55" s="39" t="s">
        <v>116</v>
      </c>
      <c r="C55" s="38">
        <v>500</v>
      </c>
      <c r="D55" s="38">
        <v>0</v>
      </c>
      <c r="E55" s="38">
        <v>500</v>
      </c>
      <c r="F55" s="38">
        <v>0</v>
      </c>
      <c r="G55" s="38">
        <v>0</v>
      </c>
      <c r="H55" s="38">
        <v>0</v>
      </c>
    </row>
    <row r="56" spans="2:8" x14ac:dyDescent="0.25">
      <c r="B56" s="39" t="s">
        <v>117</v>
      </c>
      <c r="C56" s="38">
        <v>500</v>
      </c>
      <c r="D56" s="38">
        <v>0</v>
      </c>
      <c r="E56" s="38">
        <v>500</v>
      </c>
      <c r="F56" s="38">
        <v>0</v>
      </c>
      <c r="G56" s="38">
        <v>0</v>
      </c>
      <c r="H56" s="38">
        <v>0</v>
      </c>
    </row>
    <row r="57" spans="2:8" x14ac:dyDescent="0.25">
      <c r="B57" s="39" t="s">
        <v>118</v>
      </c>
      <c r="C57" s="38">
        <v>9300</v>
      </c>
      <c r="D57" s="38">
        <v>-1900.55</v>
      </c>
      <c r="E57" s="38">
        <v>7399.45</v>
      </c>
      <c r="F57" s="38">
        <v>506.76</v>
      </c>
      <c r="G57" s="38">
        <v>506.76</v>
      </c>
      <c r="H57" s="38">
        <v>472.12</v>
      </c>
    </row>
    <row r="58" spans="2:8" x14ac:dyDescent="0.25">
      <c r="B58" s="39" t="s">
        <v>119</v>
      </c>
      <c r="C58" s="38">
        <v>1025797.87</v>
      </c>
      <c r="D58" s="38">
        <v>412660.04</v>
      </c>
      <c r="E58" s="38">
        <v>1438457.91</v>
      </c>
      <c r="F58" s="38">
        <v>600526.79</v>
      </c>
      <c r="G58" s="38">
        <v>548123.17000000004</v>
      </c>
      <c r="H58" s="38">
        <v>510652.9</v>
      </c>
    </row>
    <row r="59" spans="2:8" x14ac:dyDescent="0.25">
      <c r="B59" s="39" t="s">
        <v>120</v>
      </c>
      <c r="C59" s="38">
        <v>65920</v>
      </c>
      <c r="D59" s="38">
        <v>5258.35</v>
      </c>
      <c r="E59" s="38">
        <v>71178.350000000006</v>
      </c>
      <c r="F59" s="38">
        <v>62353.46</v>
      </c>
      <c r="G59" s="38">
        <v>34821.33</v>
      </c>
      <c r="H59" s="38">
        <v>32440.91</v>
      </c>
    </row>
    <row r="60" spans="2:8" x14ac:dyDescent="0.25">
      <c r="B60" s="39" t="s">
        <v>121</v>
      </c>
      <c r="C60" s="38">
        <v>320581.32</v>
      </c>
      <c r="D60" s="38">
        <v>61102.5</v>
      </c>
      <c r="E60" s="38">
        <v>381683.82</v>
      </c>
      <c r="F60" s="38">
        <v>178929.36</v>
      </c>
      <c r="G60" s="38">
        <v>156126.47</v>
      </c>
      <c r="H60" s="38">
        <v>145453.5</v>
      </c>
    </row>
    <row r="61" spans="2:8" x14ac:dyDescent="0.25">
      <c r="B61" s="39" t="s">
        <v>122</v>
      </c>
      <c r="C61" s="38">
        <v>266577.33</v>
      </c>
      <c r="D61" s="38">
        <v>89249.33</v>
      </c>
      <c r="E61" s="38">
        <v>355826.66</v>
      </c>
      <c r="F61" s="38">
        <v>243511.97</v>
      </c>
      <c r="G61" s="38">
        <v>221872.27</v>
      </c>
      <c r="H61" s="38">
        <v>206704.85</v>
      </c>
    </row>
    <row r="62" spans="2:8" x14ac:dyDescent="0.25">
      <c r="B62" s="39" t="s">
        <v>125</v>
      </c>
      <c r="C62" s="38">
        <v>39800</v>
      </c>
      <c r="D62" s="38">
        <v>32000</v>
      </c>
      <c r="E62" s="38">
        <v>71800</v>
      </c>
      <c r="F62" s="38">
        <v>33250</v>
      </c>
      <c r="G62" s="38">
        <v>28360</v>
      </c>
      <c r="H62" s="38">
        <v>26421.279999999999</v>
      </c>
    </row>
    <row r="63" spans="2:8" x14ac:dyDescent="0.25">
      <c r="B63" s="39" t="s">
        <v>126</v>
      </c>
      <c r="C63" s="38">
        <v>205850</v>
      </c>
      <c r="D63" s="38">
        <v>-76283.210000000006</v>
      </c>
      <c r="E63" s="38">
        <v>129566.79</v>
      </c>
      <c r="F63" s="38">
        <v>82583.42</v>
      </c>
      <c r="G63" s="38">
        <v>74911.39</v>
      </c>
      <c r="H63" s="38">
        <v>69790.37</v>
      </c>
    </row>
    <row r="64" spans="2:8" x14ac:dyDescent="0.25">
      <c r="B64" s="39" t="s">
        <v>342</v>
      </c>
      <c r="C64" s="38">
        <v>0</v>
      </c>
      <c r="D64" s="38">
        <v>672</v>
      </c>
      <c r="E64" s="38">
        <v>672</v>
      </c>
      <c r="F64" s="38">
        <v>600</v>
      </c>
      <c r="G64" s="38">
        <v>600</v>
      </c>
      <c r="H64" s="38">
        <v>558.98</v>
      </c>
    </row>
    <row r="65" spans="2:8" x14ac:dyDescent="0.25">
      <c r="B65" s="39" t="s">
        <v>127</v>
      </c>
      <c r="C65" s="38">
        <v>1058167.1200000001</v>
      </c>
      <c r="D65" s="38">
        <v>58536.61</v>
      </c>
      <c r="E65" s="38">
        <v>1116703.73</v>
      </c>
      <c r="F65" s="38">
        <v>1041419.38</v>
      </c>
      <c r="G65" s="38">
        <v>947044.54</v>
      </c>
      <c r="H65" s="38">
        <v>882303.59</v>
      </c>
    </row>
    <row r="66" spans="2:8" x14ac:dyDescent="0.25">
      <c r="B66" s="39" t="s">
        <v>341</v>
      </c>
      <c r="C66" s="38">
        <v>76163</v>
      </c>
      <c r="D66" s="38">
        <v>-39820</v>
      </c>
      <c r="E66" s="38">
        <v>36343</v>
      </c>
      <c r="F66" s="38">
        <v>28283.75</v>
      </c>
      <c r="G66" s="38">
        <v>24834.06</v>
      </c>
      <c r="H66" s="38">
        <v>23136.38</v>
      </c>
    </row>
    <row r="67" spans="2:8" x14ac:dyDescent="0.25">
      <c r="B67" s="39" t="s">
        <v>130</v>
      </c>
      <c r="C67" s="38">
        <v>278162.59000000003</v>
      </c>
      <c r="D67" s="38">
        <v>200120.36</v>
      </c>
      <c r="E67" s="38">
        <v>478282.95</v>
      </c>
      <c r="F67" s="38">
        <v>199184.72</v>
      </c>
      <c r="G67" s="38">
        <v>199182.47</v>
      </c>
      <c r="H67" s="38">
        <v>185566.15</v>
      </c>
    </row>
    <row r="68" spans="2:8" x14ac:dyDescent="0.25">
      <c r="B68" s="39" t="s">
        <v>340</v>
      </c>
      <c r="C68" s="38">
        <v>0</v>
      </c>
      <c r="D68" s="38">
        <v>54318.8</v>
      </c>
      <c r="E68" s="38">
        <v>54318.8</v>
      </c>
      <c r="F68" s="38">
        <v>4000</v>
      </c>
      <c r="G68" s="38">
        <v>0</v>
      </c>
      <c r="H68" s="38">
        <v>0</v>
      </c>
    </row>
    <row r="69" spans="2:8" x14ac:dyDescent="0.25">
      <c r="B69" s="39" t="s">
        <v>131</v>
      </c>
      <c r="C69" s="38">
        <v>652700</v>
      </c>
      <c r="D69" s="38">
        <v>0</v>
      </c>
      <c r="E69" s="38">
        <v>652700</v>
      </c>
      <c r="F69" s="38">
        <v>1440</v>
      </c>
      <c r="G69" s="38">
        <v>1440</v>
      </c>
      <c r="H69" s="38">
        <v>1341.56</v>
      </c>
    </row>
    <row r="70" spans="2:8" x14ac:dyDescent="0.25">
      <c r="B70" s="39" t="s">
        <v>339</v>
      </c>
      <c r="C70" s="38">
        <v>0</v>
      </c>
      <c r="D70" s="38">
        <v>59636.800000000003</v>
      </c>
      <c r="E70" s="38">
        <v>59636.800000000003</v>
      </c>
      <c r="F70" s="38">
        <v>0</v>
      </c>
      <c r="G70" s="38">
        <v>0</v>
      </c>
      <c r="H70" s="38">
        <v>0</v>
      </c>
    </row>
    <row r="71" spans="2:8" x14ac:dyDescent="0.25">
      <c r="B71" s="39" t="s">
        <v>132</v>
      </c>
      <c r="C71" s="38">
        <v>33600</v>
      </c>
      <c r="D71" s="38">
        <v>21076.32</v>
      </c>
      <c r="E71" s="38">
        <v>54676.32</v>
      </c>
      <c r="F71" s="38">
        <v>11375.9</v>
      </c>
      <c r="G71" s="38">
        <v>11375.9</v>
      </c>
      <c r="H71" s="38">
        <v>10598.23</v>
      </c>
    </row>
    <row r="72" spans="2:8" x14ac:dyDescent="0.25">
      <c r="B72" s="39" t="s">
        <v>133</v>
      </c>
      <c r="C72" s="38">
        <v>3800</v>
      </c>
      <c r="D72" s="38">
        <v>880</v>
      </c>
      <c r="E72" s="38">
        <v>4680</v>
      </c>
      <c r="F72" s="38">
        <v>3870</v>
      </c>
      <c r="G72" s="38">
        <v>3870</v>
      </c>
      <c r="H72" s="38">
        <v>3605.44</v>
      </c>
    </row>
    <row r="73" spans="2:8" x14ac:dyDescent="0.25">
      <c r="B73" s="39" t="s">
        <v>135</v>
      </c>
      <c r="C73" s="38">
        <v>7840</v>
      </c>
      <c r="D73" s="38">
        <v>88661.36</v>
      </c>
      <c r="E73" s="38">
        <v>96501.36</v>
      </c>
      <c r="F73" s="38">
        <v>19052</v>
      </c>
      <c r="G73" s="38">
        <v>6552</v>
      </c>
      <c r="H73" s="38">
        <v>6104.1</v>
      </c>
    </row>
    <row r="74" spans="2:8" x14ac:dyDescent="0.25">
      <c r="B74" s="39" t="s">
        <v>136</v>
      </c>
      <c r="C74" s="38">
        <v>382054.78</v>
      </c>
      <c r="D74" s="38">
        <v>57899.58</v>
      </c>
      <c r="E74" s="38">
        <v>439954.36</v>
      </c>
      <c r="F74" s="38">
        <v>155199.1</v>
      </c>
      <c r="G74" s="38">
        <v>152692.20000000001</v>
      </c>
      <c r="H74" s="38">
        <v>142254</v>
      </c>
    </row>
    <row r="75" spans="2:8" x14ac:dyDescent="0.25">
      <c r="B75" s="39" t="s">
        <v>137</v>
      </c>
      <c r="C75" s="38">
        <v>1232364</v>
      </c>
      <c r="D75" s="38">
        <v>6885834.2400000002</v>
      </c>
      <c r="E75" s="38">
        <v>8118198.2400000002</v>
      </c>
      <c r="F75" s="38">
        <v>318596.33</v>
      </c>
      <c r="G75" s="38">
        <v>307457.36</v>
      </c>
      <c r="H75" s="38">
        <v>286439.25</v>
      </c>
    </row>
    <row r="76" spans="2:8" x14ac:dyDescent="0.25">
      <c r="B76" s="39" t="s">
        <v>138</v>
      </c>
      <c r="C76" s="38">
        <v>11680</v>
      </c>
      <c r="D76" s="38">
        <v>2922.14</v>
      </c>
      <c r="E76" s="38">
        <v>14602.14</v>
      </c>
      <c r="F76" s="38">
        <v>8960.64</v>
      </c>
      <c r="G76" s="38">
        <v>5391.58</v>
      </c>
      <c r="H76" s="38">
        <v>5023.01</v>
      </c>
    </row>
    <row r="77" spans="2:8" x14ac:dyDescent="0.25">
      <c r="B77" s="39" t="s">
        <v>139</v>
      </c>
      <c r="C77" s="38">
        <v>462440.29</v>
      </c>
      <c r="D77" s="38">
        <v>776365.36</v>
      </c>
      <c r="E77" s="38">
        <v>1238805.6499999999</v>
      </c>
      <c r="F77" s="38">
        <v>194320.09</v>
      </c>
      <c r="G77" s="38">
        <v>171831.91</v>
      </c>
      <c r="H77" s="38">
        <v>160085.29999999999</v>
      </c>
    </row>
    <row r="78" spans="2:8" x14ac:dyDescent="0.25">
      <c r="B78" s="39" t="s">
        <v>140</v>
      </c>
      <c r="C78" s="38">
        <v>303179.73</v>
      </c>
      <c r="D78" s="38">
        <v>68432.320000000007</v>
      </c>
      <c r="E78" s="38">
        <v>371612.05</v>
      </c>
      <c r="F78" s="38">
        <v>294828.12</v>
      </c>
      <c r="G78" s="38">
        <v>261027.48</v>
      </c>
      <c r="H78" s="38">
        <v>243183.37</v>
      </c>
    </row>
    <row r="79" spans="2:8" x14ac:dyDescent="0.25">
      <c r="B79" s="39" t="s">
        <v>141</v>
      </c>
      <c r="C79" s="38">
        <v>100970</v>
      </c>
      <c r="D79" s="38">
        <v>244540.25</v>
      </c>
      <c r="E79" s="38">
        <v>345510.25</v>
      </c>
      <c r="F79" s="38">
        <v>187488.95</v>
      </c>
      <c r="G79" s="38">
        <v>172147.38</v>
      </c>
      <c r="H79" s="38">
        <v>160379.21</v>
      </c>
    </row>
    <row r="80" spans="2:8" x14ac:dyDescent="0.25">
      <c r="B80" s="39" t="s">
        <v>142</v>
      </c>
      <c r="C80" s="38">
        <v>73228.160000000003</v>
      </c>
      <c r="D80" s="38">
        <v>109600.25</v>
      </c>
      <c r="E80" s="38">
        <v>182828.41</v>
      </c>
      <c r="F80" s="38">
        <v>50145.39</v>
      </c>
      <c r="G80" s="38">
        <v>50055.07</v>
      </c>
      <c r="H80" s="38">
        <v>46633.25</v>
      </c>
    </row>
    <row r="81" spans="2:8" x14ac:dyDescent="0.25">
      <c r="B81" s="39" t="s">
        <v>143</v>
      </c>
      <c r="C81" s="38">
        <v>246785</v>
      </c>
      <c r="D81" s="38">
        <v>841350.03</v>
      </c>
      <c r="E81" s="38">
        <v>1088135.03</v>
      </c>
      <c r="F81" s="38">
        <v>647798.02</v>
      </c>
      <c r="G81" s="38">
        <v>647456.17000000004</v>
      </c>
      <c r="H81" s="38">
        <v>603195.39</v>
      </c>
    </row>
    <row r="82" spans="2:8" x14ac:dyDescent="0.25">
      <c r="B82" s="39" t="s">
        <v>338</v>
      </c>
      <c r="C82" s="38">
        <v>1000</v>
      </c>
      <c r="D82" s="38">
        <v>68.3</v>
      </c>
      <c r="E82" s="38">
        <v>1068.3</v>
      </c>
      <c r="F82" s="38">
        <v>1000</v>
      </c>
      <c r="G82" s="38">
        <v>0</v>
      </c>
      <c r="H82" s="38">
        <v>0</v>
      </c>
    </row>
    <row r="83" spans="2:8" x14ac:dyDescent="0.25">
      <c r="B83" s="39" t="s">
        <v>144</v>
      </c>
      <c r="C83" s="38">
        <v>2500</v>
      </c>
      <c r="D83" s="38">
        <v>1710.16</v>
      </c>
      <c r="E83" s="38">
        <v>4210.16</v>
      </c>
      <c r="F83" s="38">
        <v>1163</v>
      </c>
      <c r="G83" s="38">
        <v>163</v>
      </c>
      <c r="H83" s="38">
        <v>151.86000000000001</v>
      </c>
    </row>
    <row r="84" spans="2:8" x14ac:dyDescent="0.25">
      <c r="B84" s="39" t="s">
        <v>145</v>
      </c>
      <c r="C84" s="38">
        <v>63290</v>
      </c>
      <c r="D84" s="38">
        <v>-37519.980000000003</v>
      </c>
      <c r="E84" s="38">
        <v>25770.02</v>
      </c>
      <c r="F84" s="38">
        <v>10644.34</v>
      </c>
      <c r="G84" s="38">
        <v>10644.34</v>
      </c>
      <c r="H84" s="38">
        <v>9916.68</v>
      </c>
    </row>
    <row r="85" spans="2:8" x14ac:dyDescent="0.25">
      <c r="B85" s="39" t="s">
        <v>146</v>
      </c>
      <c r="C85" s="38">
        <v>149000</v>
      </c>
      <c r="D85" s="38">
        <v>255021.68</v>
      </c>
      <c r="E85" s="38">
        <v>404021.68</v>
      </c>
      <c r="F85" s="38">
        <v>282893.65000000002</v>
      </c>
      <c r="G85" s="38">
        <v>280345.33</v>
      </c>
      <c r="H85" s="38">
        <v>261180.63</v>
      </c>
    </row>
    <row r="86" spans="2:8" x14ac:dyDescent="0.25">
      <c r="B86" s="39" t="s">
        <v>147</v>
      </c>
      <c r="C86" s="38">
        <v>5150</v>
      </c>
      <c r="D86" s="38">
        <v>-3300</v>
      </c>
      <c r="E86" s="38">
        <v>1850</v>
      </c>
      <c r="F86" s="38">
        <v>0</v>
      </c>
      <c r="G86" s="38">
        <v>0</v>
      </c>
      <c r="H86" s="38">
        <v>0</v>
      </c>
    </row>
    <row r="87" spans="2:8" x14ac:dyDescent="0.25">
      <c r="B87" s="39" t="s">
        <v>148</v>
      </c>
      <c r="C87" s="38">
        <v>460024.39</v>
      </c>
      <c r="D87" s="38">
        <v>343995.48</v>
      </c>
      <c r="E87" s="38">
        <v>804019.87</v>
      </c>
      <c r="F87" s="38">
        <v>360722.94</v>
      </c>
      <c r="G87" s="38">
        <v>303462.93</v>
      </c>
      <c r="H87" s="38">
        <v>282717.89</v>
      </c>
    </row>
    <row r="88" spans="2:8" x14ac:dyDescent="0.25">
      <c r="B88" s="39" t="s">
        <v>149</v>
      </c>
      <c r="C88" s="38">
        <v>98450.79</v>
      </c>
      <c r="D88" s="38">
        <v>-50276.6</v>
      </c>
      <c r="E88" s="38">
        <v>48174.19</v>
      </c>
      <c r="F88" s="38">
        <v>1775.71</v>
      </c>
      <c r="G88" s="38">
        <v>1775.71</v>
      </c>
      <c r="H88" s="38">
        <v>1654.32</v>
      </c>
    </row>
    <row r="89" spans="2:8" x14ac:dyDescent="0.25">
      <c r="B89" s="39" t="s">
        <v>150</v>
      </c>
      <c r="C89" s="38">
        <v>3460</v>
      </c>
      <c r="D89" s="38">
        <v>1148.43</v>
      </c>
      <c r="E89" s="38">
        <v>4608.43</v>
      </c>
      <c r="F89" s="38">
        <v>602.30999999999995</v>
      </c>
      <c r="G89" s="38">
        <v>602.30999999999995</v>
      </c>
      <c r="H89" s="38">
        <v>561.14</v>
      </c>
    </row>
    <row r="90" spans="2:8" x14ac:dyDescent="0.25">
      <c r="B90" s="39" t="s">
        <v>151</v>
      </c>
      <c r="C90" s="38">
        <v>300</v>
      </c>
      <c r="D90" s="38">
        <v>2365</v>
      </c>
      <c r="E90" s="38">
        <v>2665</v>
      </c>
      <c r="F90" s="38">
        <v>2451.62</v>
      </c>
      <c r="G90" s="38">
        <v>916.42</v>
      </c>
      <c r="H90" s="38">
        <v>853.77</v>
      </c>
    </row>
    <row r="91" spans="2:8" x14ac:dyDescent="0.25">
      <c r="B91" s="39" t="s">
        <v>152</v>
      </c>
      <c r="C91" s="38">
        <v>154</v>
      </c>
      <c r="D91" s="38">
        <v>215.09</v>
      </c>
      <c r="E91" s="38">
        <v>369.09</v>
      </c>
      <c r="F91" s="38">
        <v>231.09</v>
      </c>
      <c r="G91" s="38">
        <v>216.8</v>
      </c>
      <c r="H91" s="38">
        <v>201.98</v>
      </c>
    </row>
    <row r="92" spans="2:8" x14ac:dyDescent="0.25">
      <c r="B92" s="39" t="s">
        <v>153</v>
      </c>
      <c r="C92" s="38">
        <v>15000</v>
      </c>
      <c r="D92" s="38">
        <v>24805.27</v>
      </c>
      <c r="E92" s="38">
        <v>39805.269999999997</v>
      </c>
      <c r="F92" s="38">
        <v>16572.61</v>
      </c>
      <c r="G92" s="38">
        <v>16462.61</v>
      </c>
      <c r="H92" s="38">
        <v>15337.21</v>
      </c>
    </row>
    <row r="93" spans="2:8" x14ac:dyDescent="0.25">
      <c r="B93" s="39" t="s">
        <v>154</v>
      </c>
      <c r="C93" s="38">
        <v>2000</v>
      </c>
      <c r="D93" s="38">
        <v>-2000</v>
      </c>
      <c r="E93" s="38">
        <v>0</v>
      </c>
      <c r="F93" s="38">
        <v>0</v>
      </c>
      <c r="G93" s="38">
        <v>0</v>
      </c>
      <c r="H93" s="38">
        <v>0</v>
      </c>
    </row>
    <row r="94" spans="2:8" x14ac:dyDescent="0.25">
      <c r="B94" s="39" t="s">
        <v>337</v>
      </c>
      <c r="C94" s="38">
        <v>0</v>
      </c>
      <c r="D94" s="38">
        <v>1338.7</v>
      </c>
      <c r="E94" s="38">
        <v>1338.7</v>
      </c>
      <c r="F94" s="38">
        <v>1168.9000000000001</v>
      </c>
      <c r="G94" s="38">
        <v>1168.9000000000001</v>
      </c>
      <c r="H94" s="38">
        <v>1088.99</v>
      </c>
    </row>
    <row r="95" spans="2:8" x14ac:dyDescent="0.25">
      <c r="B95" s="39" t="s">
        <v>155</v>
      </c>
      <c r="C95" s="38">
        <v>1100</v>
      </c>
      <c r="D95" s="38">
        <v>8496.7999999999993</v>
      </c>
      <c r="E95" s="38">
        <v>9596.7999999999993</v>
      </c>
      <c r="F95" s="38">
        <v>8178.56</v>
      </c>
      <c r="G95" s="38">
        <v>8178.56</v>
      </c>
      <c r="H95" s="38">
        <v>7619.47</v>
      </c>
    </row>
    <row r="96" spans="2:8" x14ac:dyDescent="0.25">
      <c r="B96" s="39" t="s">
        <v>156</v>
      </c>
      <c r="C96" s="38">
        <v>19750</v>
      </c>
      <c r="D96" s="38">
        <v>27136.17</v>
      </c>
      <c r="E96" s="38">
        <v>46886.17</v>
      </c>
      <c r="F96" s="38">
        <v>2117.52</v>
      </c>
      <c r="G96" s="38">
        <v>2117.52</v>
      </c>
      <c r="H96" s="38">
        <v>1972.76</v>
      </c>
    </row>
    <row r="97" spans="2:8" x14ac:dyDescent="0.25">
      <c r="B97" s="39" t="s">
        <v>157</v>
      </c>
      <c r="C97" s="38">
        <v>10710</v>
      </c>
      <c r="D97" s="38">
        <v>5470.68</v>
      </c>
      <c r="E97" s="38">
        <v>16180.68</v>
      </c>
      <c r="F97" s="38">
        <v>4937.22</v>
      </c>
      <c r="G97" s="38">
        <v>4937.22</v>
      </c>
      <c r="H97" s="38">
        <v>4599.71</v>
      </c>
    </row>
    <row r="98" spans="2:8" x14ac:dyDescent="0.25">
      <c r="B98" s="39" t="s">
        <v>158</v>
      </c>
      <c r="C98" s="38">
        <v>6080</v>
      </c>
      <c r="D98" s="38">
        <v>2538.8000000000002</v>
      </c>
      <c r="E98" s="38">
        <v>8618.7999999999993</v>
      </c>
      <c r="F98" s="38">
        <v>1186.68</v>
      </c>
      <c r="G98" s="38">
        <v>1186.68</v>
      </c>
      <c r="H98" s="38">
        <v>1105.56</v>
      </c>
    </row>
    <row r="99" spans="2:8" x14ac:dyDescent="0.25">
      <c r="B99" s="39" t="s">
        <v>336</v>
      </c>
      <c r="C99" s="38">
        <v>0</v>
      </c>
      <c r="D99" s="38">
        <v>1055.3800000000001</v>
      </c>
      <c r="E99" s="38">
        <v>1055.3800000000001</v>
      </c>
      <c r="F99" s="38">
        <v>1055.3800000000001</v>
      </c>
      <c r="G99" s="38">
        <v>1055.3800000000001</v>
      </c>
      <c r="H99" s="38">
        <v>983.23</v>
      </c>
    </row>
    <row r="100" spans="2:8" x14ac:dyDescent="0.25">
      <c r="B100" s="39" t="s">
        <v>335</v>
      </c>
      <c r="C100" s="38">
        <v>0</v>
      </c>
      <c r="D100" s="38">
        <v>2000</v>
      </c>
      <c r="E100" s="38">
        <v>2000</v>
      </c>
      <c r="F100" s="38">
        <v>0</v>
      </c>
      <c r="G100" s="38">
        <v>0</v>
      </c>
      <c r="H100" s="38">
        <v>0</v>
      </c>
    </row>
    <row r="101" spans="2:8" x14ac:dyDescent="0.25">
      <c r="B101" s="39" t="s">
        <v>159</v>
      </c>
      <c r="C101" s="38">
        <v>597374.31999999995</v>
      </c>
      <c r="D101" s="38">
        <v>0</v>
      </c>
      <c r="E101" s="38">
        <v>597374.31999999995</v>
      </c>
      <c r="F101" s="38">
        <v>597374.31999999995</v>
      </c>
      <c r="G101" s="38">
        <v>597374.31999999995</v>
      </c>
      <c r="H101" s="38">
        <v>597374.31999999995</v>
      </c>
    </row>
    <row r="102" spans="2:8" x14ac:dyDescent="0.25">
      <c r="B102" s="39" t="s">
        <v>160</v>
      </c>
      <c r="C102" s="38">
        <v>30234448.879999999</v>
      </c>
      <c r="D102" s="38">
        <v>0</v>
      </c>
      <c r="E102" s="38">
        <v>30234448.879999999</v>
      </c>
      <c r="F102" s="38">
        <v>21102990.829999998</v>
      </c>
      <c r="G102" s="38">
        <v>21102990.829999998</v>
      </c>
      <c r="H102" s="38">
        <v>21102990.829999998</v>
      </c>
    </row>
    <row r="103" spans="2:8" x14ac:dyDescent="0.25">
      <c r="B103" s="39" t="s">
        <v>161</v>
      </c>
      <c r="C103" s="38">
        <v>1052297</v>
      </c>
      <c r="D103" s="38">
        <v>0</v>
      </c>
      <c r="E103" s="38">
        <v>1052297</v>
      </c>
      <c r="F103" s="38">
        <v>1029297</v>
      </c>
      <c r="G103" s="38">
        <v>1029297</v>
      </c>
      <c r="H103" s="38">
        <v>1029297</v>
      </c>
    </row>
    <row r="104" spans="2:8" x14ac:dyDescent="0.25">
      <c r="B104" s="39" t="s">
        <v>162</v>
      </c>
      <c r="C104" s="38">
        <v>169272.82</v>
      </c>
      <c r="D104" s="38">
        <v>-1846.6</v>
      </c>
      <c r="E104" s="38">
        <v>167426.22</v>
      </c>
      <c r="F104" s="38">
        <v>117866.69</v>
      </c>
      <c r="G104" s="38">
        <v>112234.02</v>
      </c>
      <c r="H104" s="38">
        <v>108936</v>
      </c>
    </row>
    <row r="105" spans="2:8" x14ac:dyDescent="0.25">
      <c r="B105" s="39" t="s">
        <v>163</v>
      </c>
      <c r="C105" s="38">
        <v>1701640</v>
      </c>
      <c r="D105" s="38">
        <v>3270944</v>
      </c>
      <c r="E105" s="38">
        <v>4972584</v>
      </c>
      <c r="F105" s="38">
        <v>1298531.56</v>
      </c>
      <c r="G105" s="38">
        <v>1293362.69</v>
      </c>
      <c r="H105" s="38">
        <v>1255357.01</v>
      </c>
    </row>
    <row r="106" spans="2:8" x14ac:dyDescent="0.25">
      <c r="B106" s="39" t="s">
        <v>164</v>
      </c>
      <c r="C106" s="38">
        <v>6003530.1200000001</v>
      </c>
      <c r="D106" s="38">
        <v>-5502007.2000000002</v>
      </c>
      <c r="E106" s="38">
        <v>501522.92</v>
      </c>
      <c r="F106" s="38">
        <v>392912.66</v>
      </c>
      <c r="G106" s="38">
        <v>364742.32</v>
      </c>
      <c r="H106" s="38">
        <v>354024.31</v>
      </c>
    </row>
    <row r="107" spans="2:8" x14ac:dyDescent="0.25">
      <c r="B107" s="39" t="s">
        <v>165</v>
      </c>
      <c r="C107" s="38">
        <v>38490</v>
      </c>
      <c r="D107" s="38">
        <v>145008.32999999999</v>
      </c>
      <c r="E107" s="38">
        <v>183498.33</v>
      </c>
      <c r="F107" s="38">
        <v>36605.980000000003</v>
      </c>
      <c r="G107" s="38">
        <v>16013.06</v>
      </c>
      <c r="H107" s="38">
        <v>15542.51</v>
      </c>
    </row>
    <row r="108" spans="2:8" x14ac:dyDescent="0.25">
      <c r="B108" s="39" t="s">
        <v>166</v>
      </c>
      <c r="C108" s="38">
        <v>90000</v>
      </c>
      <c r="D108" s="38">
        <v>3015409.37</v>
      </c>
      <c r="E108" s="38">
        <v>3105409.37</v>
      </c>
      <c r="F108" s="38">
        <v>3040572.5</v>
      </c>
      <c r="G108" s="38">
        <v>3040572.5</v>
      </c>
      <c r="H108" s="38">
        <v>2951224.77</v>
      </c>
    </row>
    <row r="109" spans="2:8" x14ac:dyDescent="0.25">
      <c r="B109" s="39" t="s">
        <v>167</v>
      </c>
      <c r="C109" s="38">
        <v>18386437.350000001</v>
      </c>
      <c r="D109" s="38">
        <v>-14015914.869999999</v>
      </c>
      <c r="E109" s="38">
        <v>4370522.4800000004</v>
      </c>
      <c r="F109" s="38">
        <v>4108068.85</v>
      </c>
      <c r="G109" s="38">
        <v>2727675.49</v>
      </c>
      <c r="H109" s="38">
        <v>2647522.29</v>
      </c>
    </row>
    <row r="110" spans="2:8" x14ac:dyDescent="0.25">
      <c r="B110" s="39" t="s">
        <v>168</v>
      </c>
      <c r="C110" s="38">
        <v>4300000</v>
      </c>
      <c r="D110" s="38">
        <v>0</v>
      </c>
      <c r="E110" s="38">
        <v>4300000</v>
      </c>
      <c r="F110" s="38">
        <v>4300000</v>
      </c>
      <c r="G110" s="38">
        <v>2009894.25</v>
      </c>
      <c r="H110" s="38">
        <v>2009894.25</v>
      </c>
    </row>
    <row r="111" spans="2:8" x14ac:dyDescent="0.25">
      <c r="B111" s="39" t="s">
        <v>334</v>
      </c>
      <c r="C111" s="38">
        <v>2480000</v>
      </c>
      <c r="D111" s="38">
        <v>95300</v>
      </c>
      <c r="E111" s="38">
        <v>2575300</v>
      </c>
      <c r="F111" s="38">
        <v>2575300</v>
      </c>
      <c r="G111" s="38">
        <v>2140609.88</v>
      </c>
      <c r="H111" s="38">
        <v>2140609.88</v>
      </c>
    </row>
    <row r="112" spans="2:8" x14ac:dyDescent="0.25">
      <c r="B112" s="39" t="s">
        <v>170</v>
      </c>
      <c r="C112" s="38">
        <v>5680000</v>
      </c>
      <c r="D112" s="38">
        <v>36893276.359999999</v>
      </c>
      <c r="E112" s="38">
        <v>42573276.359999999</v>
      </c>
      <c r="F112" s="38">
        <v>42573276.359999999</v>
      </c>
      <c r="G112" s="38">
        <v>42454882.649999999</v>
      </c>
      <c r="H112" s="38">
        <v>42454882.649999999</v>
      </c>
    </row>
    <row r="113" spans="2:8" x14ac:dyDescent="0.25">
      <c r="B113" s="39" t="s">
        <v>171</v>
      </c>
      <c r="C113" s="38">
        <v>3730000</v>
      </c>
      <c r="D113" s="38">
        <v>-358298.77</v>
      </c>
      <c r="E113" s="38">
        <v>3371701.23</v>
      </c>
      <c r="F113" s="38">
        <v>2871596.02</v>
      </c>
      <c r="G113" s="38">
        <v>2871596.02</v>
      </c>
      <c r="H113" s="38">
        <v>2871596.02</v>
      </c>
    </row>
    <row r="114" spans="2:8" x14ac:dyDescent="0.25">
      <c r="B114" s="39" t="s">
        <v>333</v>
      </c>
      <c r="C114" s="38">
        <v>0</v>
      </c>
      <c r="D114" s="38">
        <v>30914</v>
      </c>
      <c r="E114" s="38">
        <v>30914</v>
      </c>
      <c r="F114" s="38">
        <v>23384.52</v>
      </c>
      <c r="G114" s="38">
        <v>23384.52</v>
      </c>
      <c r="H114" s="38">
        <v>22173.95</v>
      </c>
    </row>
    <row r="115" spans="2:8" x14ac:dyDescent="0.25">
      <c r="B115" s="39" t="s">
        <v>332</v>
      </c>
      <c r="C115" s="38">
        <v>0</v>
      </c>
      <c r="D115" s="38">
        <v>8400</v>
      </c>
      <c r="E115" s="38">
        <v>8400</v>
      </c>
      <c r="F115" s="38">
        <v>2921.95</v>
      </c>
      <c r="G115" s="38">
        <v>2921.95</v>
      </c>
      <c r="H115" s="38">
        <v>2770.69</v>
      </c>
    </row>
    <row r="116" spans="2:8" x14ac:dyDescent="0.25">
      <c r="B116" s="39" t="s">
        <v>331</v>
      </c>
      <c r="C116" s="38">
        <v>0</v>
      </c>
      <c r="D116" s="38">
        <v>370968</v>
      </c>
      <c r="E116" s="38">
        <v>370968</v>
      </c>
      <c r="F116" s="38">
        <v>289085.78999999998</v>
      </c>
      <c r="G116" s="38">
        <v>289085.78999999998</v>
      </c>
      <c r="H116" s="38">
        <v>274120.34999999998</v>
      </c>
    </row>
    <row r="117" spans="2:8" x14ac:dyDescent="0.25">
      <c r="B117" s="39" t="s">
        <v>330</v>
      </c>
      <c r="C117" s="38">
        <v>0</v>
      </c>
      <c r="D117" s="38">
        <v>46928.43</v>
      </c>
      <c r="E117" s="38">
        <v>46928.43</v>
      </c>
      <c r="F117" s="38">
        <v>36526.86</v>
      </c>
      <c r="G117" s="38">
        <v>36526.86</v>
      </c>
      <c r="H117" s="38">
        <v>34635.93</v>
      </c>
    </row>
    <row r="118" spans="2:8" x14ac:dyDescent="0.25">
      <c r="B118" s="39" t="s">
        <v>329</v>
      </c>
      <c r="C118" s="38">
        <v>0</v>
      </c>
      <c r="D118" s="38">
        <v>30914</v>
      </c>
      <c r="E118" s="38">
        <v>30914</v>
      </c>
      <c r="F118" s="38">
        <v>683.6</v>
      </c>
      <c r="G118" s="38">
        <v>683.6</v>
      </c>
      <c r="H118" s="38">
        <v>648.21</v>
      </c>
    </row>
    <row r="119" spans="2:8" x14ac:dyDescent="0.25">
      <c r="B119" s="39" t="s">
        <v>328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</row>
    <row r="120" spans="2:8" x14ac:dyDescent="0.25">
      <c r="B120" s="39" t="s">
        <v>172</v>
      </c>
      <c r="C120" s="38">
        <v>98507.1</v>
      </c>
      <c r="D120" s="38">
        <v>1338.38</v>
      </c>
      <c r="E120" s="38">
        <v>99845.48</v>
      </c>
      <c r="F120" s="38">
        <v>37159.65</v>
      </c>
      <c r="G120" s="38">
        <v>34060.269999999997</v>
      </c>
      <c r="H120" s="38">
        <v>30084.9</v>
      </c>
    </row>
    <row r="121" spans="2:8" x14ac:dyDescent="0.25">
      <c r="B121" s="39" t="s">
        <v>173</v>
      </c>
      <c r="C121" s="38">
        <v>71114.19</v>
      </c>
      <c r="D121" s="38">
        <v>57556.55</v>
      </c>
      <c r="E121" s="38">
        <v>128670.74</v>
      </c>
      <c r="F121" s="38">
        <v>84787.83</v>
      </c>
      <c r="G121" s="38">
        <v>80634.679999999993</v>
      </c>
      <c r="H121" s="38">
        <v>71223.33</v>
      </c>
    </row>
    <row r="122" spans="2:8" x14ac:dyDescent="0.25">
      <c r="B122" s="39" t="s">
        <v>174</v>
      </c>
      <c r="C122" s="38">
        <v>563430.52</v>
      </c>
      <c r="D122" s="38">
        <v>-285225.90999999997</v>
      </c>
      <c r="E122" s="38">
        <v>278204.61</v>
      </c>
      <c r="F122" s="38">
        <v>131065.15</v>
      </c>
      <c r="G122" s="38">
        <v>111863.62</v>
      </c>
      <c r="H122" s="38">
        <v>98807.360000000001</v>
      </c>
    </row>
    <row r="123" spans="2:8" x14ac:dyDescent="0.25">
      <c r="B123" s="39" t="s">
        <v>175</v>
      </c>
      <c r="C123" s="38">
        <v>15169.28</v>
      </c>
      <c r="D123" s="38">
        <v>-12669.28</v>
      </c>
      <c r="E123" s="38">
        <v>2500</v>
      </c>
      <c r="F123" s="38">
        <v>0</v>
      </c>
      <c r="G123" s="38">
        <v>0</v>
      </c>
      <c r="H123" s="38">
        <v>0</v>
      </c>
    </row>
    <row r="124" spans="2:8" x14ac:dyDescent="0.25">
      <c r="B124" s="39" t="s">
        <v>176</v>
      </c>
      <c r="C124" s="38">
        <v>131480</v>
      </c>
      <c r="D124" s="38">
        <v>-44480</v>
      </c>
      <c r="E124" s="38">
        <v>87000</v>
      </c>
      <c r="F124" s="38">
        <v>72839.600000000006</v>
      </c>
      <c r="G124" s="38">
        <v>67312.100000000006</v>
      </c>
      <c r="H124" s="38">
        <v>59455.71</v>
      </c>
    </row>
    <row r="125" spans="2:8" x14ac:dyDescent="0.25">
      <c r="B125" s="39" t="s">
        <v>177</v>
      </c>
      <c r="C125" s="38">
        <v>45050</v>
      </c>
      <c r="D125" s="38">
        <v>-41034.6</v>
      </c>
      <c r="E125" s="38">
        <v>4015.4</v>
      </c>
      <c r="F125" s="38">
        <v>1743.4</v>
      </c>
      <c r="G125" s="38">
        <v>1123.4000000000001</v>
      </c>
      <c r="H125" s="38">
        <v>992.28</v>
      </c>
    </row>
    <row r="126" spans="2:8" x14ac:dyDescent="0.25">
      <c r="B126" s="39" t="s">
        <v>327</v>
      </c>
      <c r="C126" s="38">
        <v>4150</v>
      </c>
      <c r="D126" s="38">
        <v>75</v>
      </c>
      <c r="E126" s="38">
        <v>4225</v>
      </c>
      <c r="F126" s="38">
        <v>985.05</v>
      </c>
      <c r="G126" s="38">
        <v>985.05</v>
      </c>
      <c r="H126" s="38">
        <v>870.08</v>
      </c>
    </row>
    <row r="127" spans="2:8" x14ac:dyDescent="0.25">
      <c r="B127" s="39" t="s">
        <v>326</v>
      </c>
      <c r="C127" s="38">
        <v>780420.49</v>
      </c>
      <c r="D127" s="38">
        <v>247959.29</v>
      </c>
      <c r="E127" s="38">
        <v>1028379.78</v>
      </c>
      <c r="F127" s="38">
        <v>629188.51</v>
      </c>
      <c r="G127" s="38">
        <v>621998.52</v>
      </c>
      <c r="H127" s="38">
        <v>549401.43000000005</v>
      </c>
    </row>
    <row r="128" spans="2:8" x14ac:dyDescent="0.25">
      <c r="B128" s="39" t="s">
        <v>180</v>
      </c>
      <c r="C128" s="38">
        <v>2673653.37</v>
      </c>
      <c r="D128" s="38">
        <v>430504.04</v>
      </c>
      <c r="E128" s="38">
        <v>3104157.41</v>
      </c>
      <c r="F128" s="38">
        <v>2600171.5299999998</v>
      </c>
      <c r="G128" s="38">
        <v>2287356.4</v>
      </c>
      <c r="H128" s="38">
        <v>2020385.63</v>
      </c>
    </row>
    <row r="129" spans="2:8" x14ac:dyDescent="0.25">
      <c r="B129" s="39" t="s">
        <v>181</v>
      </c>
      <c r="C129" s="38">
        <v>2159579.56</v>
      </c>
      <c r="D129" s="38">
        <v>206976.06</v>
      </c>
      <c r="E129" s="38">
        <v>2366555.62</v>
      </c>
      <c r="F129" s="38">
        <v>1975537.48</v>
      </c>
      <c r="G129" s="38">
        <v>1975537.48</v>
      </c>
      <c r="H129" s="38">
        <v>1744960.92</v>
      </c>
    </row>
    <row r="130" spans="2:8" x14ac:dyDescent="0.25">
      <c r="B130" s="39" t="s">
        <v>182</v>
      </c>
      <c r="C130" s="38">
        <v>2577014.5</v>
      </c>
      <c r="D130" s="38">
        <v>331362.74</v>
      </c>
      <c r="E130" s="38">
        <v>2908377.24</v>
      </c>
      <c r="F130" s="38">
        <v>2713222.36</v>
      </c>
      <c r="G130" s="38">
        <v>2552514.2400000002</v>
      </c>
      <c r="H130" s="38">
        <v>2254595.35</v>
      </c>
    </row>
    <row r="131" spans="2:8" x14ac:dyDescent="0.25">
      <c r="B131" s="39" t="s">
        <v>183</v>
      </c>
      <c r="C131" s="38">
        <v>646124.19999999995</v>
      </c>
      <c r="D131" s="38">
        <v>-60017.32</v>
      </c>
      <c r="E131" s="38">
        <v>586106.88</v>
      </c>
      <c r="F131" s="38">
        <v>403846.92</v>
      </c>
      <c r="G131" s="38">
        <v>350460.86</v>
      </c>
      <c r="H131" s="38">
        <v>309556.52</v>
      </c>
    </row>
    <row r="132" spans="2:8" x14ac:dyDescent="0.25">
      <c r="B132" s="39" t="s">
        <v>185</v>
      </c>
      <c r="C132" s="38">
        <v>420000</v>
      </c>
      <c r="D132" s="38">
        <v>58572.31</v>
      </c>
      <c r="E132" s="38">
        <v>478572.31</v>
      </c>
      <c r="F132" s="38">
        <v>446327.59</v>
      </c>
      <c r="G132" s="38">
        <v>445659.45</v>
      </c>
      <c r="H132" s="38">
        <v>393643.92</v>
      </c>
    </row>
    <row r="133" spans="2:8" x14ac:dyDescent="0.25">
      <c r="B133" s="39" t="s">
        <v>325</v>
      </c>
      <c r="C133" s="38">
        <v>336</v>
      </c>
      <c r="D133" s="38">
        <v>0</v>
      </c>
      <c r="E133" s="38">
        <v>336</v>
      </c>
      <c r="F133" s="38">
        <v>0</v>
      </c>
      <c r="G133" s="38">
        <v>0</v>
      </c>
      <c r="H133" s="38">
        <v>0</v>
      </c>
    </row>
    <row r="134" spans="2:8" x14ac:dyDescent="0.25">
      <c r="B134" s="39" t="s">
        <v>186</v>
      </c>
      <c r="C134" s="38">
        <v>2046644.78</v>
      </c>
      <c r="D134" s="38">
        <v>-2000500</v>
      </c>
      <c r="E134" s="38">
        <v>46144.78</v>
      </c>
      <c r="F134" s="38">
        <v>24766.66</v>
      </c>
      <c r="G134" s="38">
        <v>19888.71</v>
      </c>
      <c r="H134" s="38">
        <v>17567.38</v>
      </c>
    </row>
    <row r="135" spans="2:8" x14ac:dyDescent="0.25">
      <c r="B135" s="39" t="s">
        <v>324</v>
      </c>
      <c r="C135" s="38">
        <v>13740</v>
      </c>
      <c r="D135" s="38">
        <v>-13740</v>
      </c>
      <c r="E135" s="38">
        <v>0</v>
      </c>
      <c r="F135" s="38">
        <v>0</v>
      </c>
      <c r="G135" s="38">
        <v>0</v>
      </c>
      <c r="H135" s="38">
        <v>0</v>
      </c>
    </row>
    <row r="136" spans="2:8" x14ac:dyDescent="0.25">
      <c r="B136" s="39" t="s">
        <v>187</v>
      </c>
      <c r="C136" s="38">
        <v>2223920.33</v>
      </c>
      <c r="D136" s="38">
        <v>-42302.59</v>
      </c>
      <c r="E136" s="38">
        <v>2181617.7400000002</v>
      </c>
      <c r="F136" s="38">
        <v>1591997.4</v>
      </c>
      <c r="G136" s="38">
        <v>1239909.8700000001</v>
      </c>
      <c r="H136" s="38">
        <v>1095192.72</v>
      </c>
    </row>
    <row r="137" spans="2:8" x14ac:dyDescent="0.25">
      <c r="B137" s="39" t="s">
        <v>188</v>
      </c>
      <c r="C137" s="38">
        <v>0</v>
      </c>
      <c r="D137" s="38">
        <v>25000</v>
      </c>
      <c r="E137" s="38">
        <v>25000</v>
      </c>
      <c r="F137" s="38">
        <v>18210</v>
      </c>
      <c r="G137" s="38">
        <v>16944</v>
      </c>
      <c r="H137" s="38">
        <v>14966.37</v>
      </c>
    </row>
    <row r="138" spans="2:8" x14ac:dyDescent="0.25">
      <c r="B138" s="39" t="s">
        <v>189</v>
      </c>
      <c r="C138" s="38">
        <v>130978.45</v>
      </c>
      <c r="D138" s="38">
        <v>-3398.45</v>
      </c>
      <c r="E138" s="38">
        <v>127580</v>
      </c>
      <c r="F138" s="38">
        <v>125937.5</v>
      </c>
      <c r="G138" s="38">
        <v>66249.899999999994</v>
      </c>
      <c r="H138" s="38">
        <v>58517.49</v>
      </c>
    </row>
    <row r="139" spans="2:8" x14ac:dyDescent="0.25">
      <c r="B139" s="39" t="s">
        <v>190</v>
      </c>
      <c r="C139" s="38">
        <v>77580</v>
      </c>
      <c r="D139" s="38">
        <v>-17420</v>
      </c>
      <c r="E139" s="38">
        <v>60160</v>
      </c>
      <c r="F139" s="38">
        <v>60160</v>
      </c>
      <c r="G139" s="38">
        <v>60110.2</v>
      </c>
      <c r="H139" s="38">
        <v>53094.39</v>
      </c>
    </row>
    <row r="140" spans="2:8" x14ac:dyDescent="0.25">
      <c r="B140" s="39" t="s">
        <v>191</v>
      </c>
      <c r="C140" s="38">
        <v>38720</v>
      </c>
      <c r="D140" s="38">
        <v>21760</v>
      </c>
      <c r="E140" s="38">
        <v>60480</v>
      </c>
      <c r="F140" s="38">
        <v>57026.03</v>
      </c>
      <c r="G140" s="38">
        <v>56893.74</v>
      </c>
      <c r="H140" s="38">
        <v>50253.34</v>
      </c>
    </row>
    <row r="141" spans="2:8" x14ac:dyDescent="0.25">
      <c r="B141" s="39" t="s">
        <v>192</v>
      </c>
      <c r="C141" s="38">
        <v>5200</v>
      </c>
      <c r="D141" s="38">
        <v>0</v>
      </c>
      <c r="E141" s="38">
        <v>5200</v>
      </c>
      <c r="F141" s="38">
        <v>478.8</v>
      </c>
      <c r="G141" s="38">
        <v>239.4</v>
      </c>
      <c r="H141" s="38">
        <v>211.46</v>
      </c>
    </row>
    <row r="142" spans="2:8" x14ac:dyDescent="0.25">
      <c r="B142" s="39" t="s">
        <v>193</v>
      </c>
      <c r="C142" s="38">
        <v>269443.45</v>
      </c>
      <c r="D142" s="38">
        <v>-25851.08</v>
      </c>
      <c r="E142" s="38">
        <v>243592.37</v>
      </c>
      <c r="F142" s="38">
        <v>201046.15</v>
      </c>
      <c r="G142" s="38">
        <v>201046.15</v>
      </c>
      <c r="H142" s="38">
        <v>177580.88</v>
      </c>
    </row>
    <row r="143" spans="2:8" x14ac:dyDescent="0.25">
      <c r="B143" s="39" t="s">
        <v>194</v>
      </c>
      <c r="C143" s="38">
        <v>1858986.63</v>
      </c>
      <c r="D143" s="38">
        <v>-1630706.21</v>
      </c>
      <c r="E143" s="38">
        <v>228280.42</v>
      </c>
      <c r="F143" s="38">
        <v>195482.87</v>
      </c>
      <c r="G143" s="38">
        <v>194245.39</v>
      </c>
      <c r="H143" s="38">
        <v>171573.87</v>
      </c>
    </row>
    <row r="144" spans="2:8" x14ac:dyDescent="0.25">
      <c r="B144" s="39" t="s">
        <v>323</v>
      </c>
      <c r="C144" s="38">
        <v>1000</v>
      </c>
      <c r="D144" s="38">
        <v>-1000</v>
      </c>
      <c r="E144" s="38">
        <v>0</v>
      </c>
      <c r="F144" s="38">
        <v>0</v>
      </c>
      <c r="G144" s="38">
        <v>0</v>
      </c>
      <c r="H144" s="38">
        <v>0</v>
      </c>
    </row>
    <row r="145" spans="2:8" x14ac:dyDescent="0.25">
      <c r="B145" s="39" t="s">
        <v>322</v>
      </c>
      <c r="C145" s="38">
        <v>2547660.9</v>
      </c>
      <c r="D145" s="38">
        <v>-455061.21</v>
      </c>
      <c r="E145" s="38">
        <v>2092599.69</v>
      </c>
      <c r="F145" s="38">
        <v>933986.36</v>
      </c>
      <c r="G145" s="38">
        <v>691242.33</v>
      </c>
      <c r="H145" s="38">
        <v>610563.39</v>
      </c>
    </row>
    <row r="146" spans="2:8" x14ac:dyDescent="0.25">
      <c r="B146" s="39" t="s">
        <v>201</v>
      </c>
      <c r="C146" s="38">
        <v>27888</v>
      </c>
      <c r="D146" s="38">
        <v>-15007.96</v>
      </c>
      <c r="E146" s="38">
        <v>12880.04</v>
      </c>
      <c r="F146" s="38">
        <v>6003.2</v>
      </c>
      <c r="G146" s="38">
        <v>6003.2</v>
      </c>
      <c r="H146" s="38">
        <v>5302.53</v>
      </c>
    </row>
    <row r="147" spans="2:8" x14ac:dyDescent="0.25">
      <c r="B147" s="39" t="s">
        <v>321</v>
      </c>
      <c r="C147" s="38">
        <v>665225.77</v>
      </c>
      <c r="D147" s="38">
        <v>-253089.9</v>
      </c>
      <c r="E147" s="38">
        <v>412135.87</v>
      </c>
      <c r="F147" s="38">
        <v>279969.71999999997</v>
      </c>
      <c r="G147" s="38">
        <v>260694.52</v>
      </c>
      <c r="H147" s="38">
        <v>230267.33</v>
      </c>
    </row>
    <row r="148" spans="2:8" x14ac:dyDescent="0.25">
      <c r="B148" s="39" t="s">
        <v>203</v>
      </c>
      <c r="C148" s="38">
        <v>726644</v>
      </c>
      <c r="D148" s="38">
        <v>11582.52</v>
      </c>
      <c r="E148" s="38">
        <v>738226.52</v>
      </c>
      <c r="F148" s="38">
        <v>601614.34</v>
      </c>
      <c r="G148" s="38">
        <v>451929.35</v>
      </c>
      <c r="H148" s="38">
        <v>399182.03</v>
      </c>
    </row>
    <row r="149" spans="2:8" x14ac:dyDescent="0.25">
      <c r="B149" s="39" t="s">
        <v>205</v>
      </c>
      <c r="C149" s="38">
        <v>19355</v>
      </c>
      <c r="D149" s="38">
        <v>0</v>
      </c>
      <c r="E149" s="38">
        <v>19355</v>
      </c>
      <c r="F149" s="38">
        <v>11566.87</v>
      </c>
      <c r="G149" s="38">
        <v>11115.1</v>
      </c>
      <c r="H149" s="38">
        <v>9817.7900000000009</v>
      </c>
    </row>
    <row r="150" spans="2:8" x14ac:dyDescent="0.25">
      <c r="B150" s="39" t="s">
        <v>206</v>
      </c>
      <c r="C150" s="38">
        <v>120241.53</v>
      </c>
      <c r="D150" s="38">
        <v>-25399.87</v>
      </c>
      <c r="E150" s="38">
        <v>94841.66</v>
      </c>
      <c r="F150" s="38">
        <v>84067.26</v>
      </c>
      <c r="G150" s="38">
        <v>83350.649999999994</v>
      </c>
      <c r="H150" s="38">
        <v>73622.31</v>
      </c>
    </row>
    <row r="151" spans="2:8" x14ac:dyDescent="0.25">
      <c r="B151" s="39" t="s">
        <v>320</v>
      </c>
      <c r="C151" s="38">
        <v>90124.67</v>
      </c>
      <c r="D151" s="38">
        <v>-13008.87</v>
      </c>
      <c r="E151" s="38">
        <v>77115.8</v>
      </c>
      <c r="F151" s="38">
        <v>76989.73</v>
      </c>
      <c r="G151" s="38">
        <v>68729.05</v>
      </c>
      <c r="H151" s="38">
        <v>60707.28</v>
      </c>
    </row>
    <row r="152" spans="2:8" x14ac:dyDescent="0.25">
      <c r="B152" s="39" t="s">
        <v>208</v>
      </c>
      <c r="C152" s="38">
        <v>14722.88</v>
      </c>
      <c r="D152" s="38">
        <v>49112.02</v>
      </c>
      <c r="E152" s="38">
        <v>63834.9</v>
      </c>
      <c r="F152" s="38">
        <v>11834.9</v>
      </c>
      <c r="G152" s="38">
        <v>0</v>
      </c>
      <c r="H152" s="38">
        <v>0</v>
      </c>
    </row>
    <row r="153" spans="2:8" x14ac:dyDescent="0.25">
      <c r="B153" s="39" t="s">
        <v>209</v>
      </c>
      <c r="C153" s="38">
        <v>210294.25</v>
      </c>
      <c r="D153" s="38">
        <v>217741.16</v>
      </c>
      <c r="E153" s="38">
        <v>428035.41</v>
      </c>
      <c r="F153" s="38">
        <v>126388.83</v>
      </c>
      <c r="G153" s="38">
        <v>124605.38</v>
      </c>
      <c r="H153" s="38">
        <v>110061.96</v>
      </c>
    </row>
    <row r="154" spans="2:8" x14ac:dyDescent="0.25">
      <c r="B154" s="39" t="s">
        <v>210</v>
      </c>
      <c r="C154" s="38">
        <v>10353.200000000001</v>
      </c>
      <c r="D154" s="38">
        <v>-2803.8</v>
      </c>
      <c r="E154" s="38">
        <v>7549.4</v>
      </c>
      <c r="F154" s="38">
        <v>7141.95</v>
      </c>
      <c r="G154" s="38">
        <v>6838.25</v>
      </c>
      <c r="H154" s="38">
        <v>6040.12</v>
      </c>
    </row>
    <row r="155" spans="2:8" x14ac:dyDescent="0.25">
      <c r="B155" s="39" t="s">
        <v>211</v>
      </c>
      <c r="C155" s="38">
        <v>394649.14</v>
      </c>
      <c r="D155" s="38">
        <v>-32746.78</v>
      </c>
      <c r="E155" s="38">
        <v>361902.36</v>
      </c>
      <c r="F155" s="38">
        <v>313625.56</v>
      </c>
      <c r="G155" s="38">
        <v>313607.55</v>
      </c>
      <c r="H155" s="38">
        <v>277004.58</v>
      </c>
    </row>
    <row r="156" spans="2:8" x14ac:dyDescent="0.25">
      <c r="B156" s="39" t="s">
        <v>212</v>
      </c>
      <c r="C156" s="38">
        <v>539546.05000000005</v>
      </c>
      <c r="D156" s="38">
        <v>109299.9</v>
      </c>
      <c r="E156" s="38">
        <v>648845.94999999995</v>
      </c>
      <c r="F156" s="38">
        <v>589239.68000000005</v>
      </c>
      <c r="G156" s="38">
        <v>570970.1</v>
      </c>
      <c r="H156" s="38">
        <v>504328.83</v>
      </c>
    </row>
    <row r="157" spans="2:8" x14ac:dyDescent="0.25">
      <c r="B157" s="39" t="s">
        <v>319</v>
      </c>
      <c r="C157" s="38">
        <v>31521224.510000002</v>
      </c>
      <c r="D157" s="38">
        <v>-13060191.550000001</v>
      </c>
      <c r="E157" s="38">
        <v>18461032.960000001</v>
      </c>
      <c r="F157" s="38">
        <v>16519550.109999999</v>
      </c>
      <c r="G157" s="38">
        <v>15442197.48</v>
      </c>
      <c r="H157" s="38">
        <v>13639848.1</v>
      </c>
    </row>
    <row r="158" spans="2:8" x14ac:dyDescent="0.25">
      <c r="B158" s="39" t="s">
        <v>215</v>
      </c>
      <c r="C158" s="38">
        <v>140992.16</v>
      </c>
      <c r="D158" s="38">
        <v>-64466.080000000002</v>
      </c>
      <c r="E158" s="38">
        <v>76526.080000000002</v>
      </c>
      <c r="F158" s="38">
        <v>0</v>
      </c>
      <c r="G158" s="38">
        <v>0</v>
      </c>
      <c r="H158" s="38">
        <v>0</v>
      </c>
    </row>
    <row r="159" spans="2:8" x14ac:dyDescent="0.25">
      <c r="B159" s="39" t="s">
        <v>216</v>
      </c>
      <c r="C159" s="38">
        <v>368536.13</v>
      </c>
      <c r="D159" s="38">
        <v>48178.73</v>
      </c>
      <c r="E159" s="38">
        <v>416714.86</v>
      </c>
      <c r="F159" s="38">
        <v>111845.68</v>
      </c>
      <c r="G159" s="38">
        <v>108708.21</v>
      </c>
      <c r="H159" s="38">
        <v>96020.24</v>
      </c>
    </row>
    <row r="160" spans="2:8" x14ac:dyDescent="0.25">
      <c r="B160" s="39" t="s">
        <v>217</v>
      </c>
      <c r="C160" s="38">
        <v>1378365.82</v>
      </c>
      <c r="D160" s="38">
        <v>542133.71</v>
      </c>
      <c r="E160" s="38">
        <v>1920499.53</v>
      </c>
      <c r="F160" s="38">
        <v>1461439.65</v>
      </c>
      <c r="G160" s="38">
        <v>1338904.1200000001</v>
      </c>
      <c r="H160" s="38">
        <v>1182632.77</v>
      </c>
    </row>
    <row r="161" spans="2:8" x14ac:dyDescent="0.25">
      <c r="B161" s="39" t="s">
        <v>218</v>
      </c>
      <c r="C161" s="38">
        <v>65000</v>
      </c>
      <c r="D161" s="38">
        <v>-65000</v>
      </c>
      <c r="E161" s="38">
        <v>0</v>
      </c>
      <c r="F161" s="38">
        <v>0</v>
      </c>
      <c r="G161" s="38">
        <v>0</v>
      </c>
      <c r="H161" s="38">
        <v>0</v>
      </c>
    </row>
    <row r="162" spans="2:8" x14ac:dyDescent="0.25">
      <c r="B162" s="39" t="s">
        <v>219</v>
      </c>
      <c r="C162" s="38">
        <v>4454.5600000000004</v>
      </c>
      <c r="D162" s="38">
        <v>0</v>
      </c>
      <c r="E162" s="38">
        <v>4454.5600000000004</v>
      </c>
      <c r="F162" s="38">
        <v>2954.56</v>
      </c>
      <c r="G162" s="38">
        <v>2954.56</v>
      </c>
      <c r="H162" s="38">
        <v>2609.7199999999998</v>
      </c>
    </row>
    <row r="163" spans="2:8" x14ac:dyDescent="0.25">
      <c r="B163" s="39" t="s">
        <v>220</v>
      </c>
      <c r="C163" s="38">
        <v>500000</v>
      </c>
      <c r="D163" s="38">
        <v>-312828.43</v>
      </c>
      <c r="E163" s="38">
        <v>187171.57</v>
      </c>
      <c r="F163" s="38">
        <v>0</v>
      </c>
      <c r="G163" s="38">
        <v>0</v>
      </c>
      <c r="H163" s="38">
        <v>0</v>
      </c>
    </row>
    <row r="164" spans="2:8" x14ac:dyDescent="0.25">
      <c r="B164" s="39" t="s">
        <v>221</v>
      </c>
      <c r="C164" s="38">
        <v>162500</v>
      </c>
      <c r="D164" s="38">
        <v>-59871.73</v>
      </c>
      <c r="E164" s="38">
        <v>102628.27</v>
      </c>
      <c r="F164" s="38">
        <v>59288.67</v>
      </c>
      <c r="G164" s="38">
        <v>59288.67</v>
      </c>
      <c r="H164" s="38">
        <v>52368.74</v>
      </c>
    </row>
    <row r="165" spans="2:8" x14ac:dyDescent="0.25">
      <c r="B165" s="39" t="s">
        <v>318</v>
      </c>
      <c r="C165" s="38">
        <v>506180.84</v>
      </c>
      <c r="D165" s="38">
        <v>-83291.070000000007</v>
      </c>
      <c r="E165" s="38">
        <v>422889.77</v>
      </c>
      <c r="F165" s="38">
        <v>281974.40000000002</v>
      </c>
      <c r="G165" s="38">
        <v>236799.49</v>
      </c>
      <c r="H165" s="38">
        <v>209161.23</v>
      </c>
    </row>
    <row r="166" spans="2:8" x14ac:dyDescent="0.25">
      <c r="B166" s="39" t="s">
        <v>317</v>
      </c>
      <c r="C166" s="38">
        <v>88232.29</v>
      </c>
      <c r="D166" s="38">
        <v>-1096</v>
      </c>
      <c r="E166" s="38">
        <v>87136.29</v>
      </c>
      <c r="F166" s="38">
        <v>0</v>
      </c>
      <c r="G166" s="38">
        <v>0</v>
      </c>
      <c r="H166" s="38">
        <v>0</v>
      </c>
    </row>
    <row r="167" spans="2:8" x14ac:dyDescent="0.25">
      <c r="B167" s="39" t="s">
        <v>224</v>
      </c>
      <c r="C167" s="38">
        <v>163835.37</v>
      </c>
      <c r="D167" s="38">
        <v>207382.57</v>
      </c>
      <c r="E167" s="38">
        <v>371217.94</v>
      </c>
      <c r="F167" s="38">
        <v>247189.39</v>
      </c>
      <c r="G167" s="38">
        <v>229189.39</v>
      </c>
      <c r="H167" s="38">
        <v>202439.35</v>
      </c>
    </row>
    <row r="168" spans="2:8" x14ac:dyDescent="0.25">
      <c r="B168" s="39" t="s">
        <v>316</v>
      </c>
      <c r="C168" s="38">
        <v>0</v>
      </c>
      <c r="D168" s="38">
        <v>13000</v>
      </c>
      <c r="E168" s="38">
        <v>13000</v>
      </c>
      <c r="F168" s="38">
        <v>0</v>
      </c>
      <c r="G168" s="38">
        <v>0</v>
      </c>
      <c r="H168" s="38">
        <v>0</v>
      </c>
    </row>
    <row r="169" spans="2:8" x14ac:dyDescent="0.25">
      <c r="B169" s="39" t="s">
        <v>315</v>
      </c>
      <c r="C169" s="38">
        <v>78278.399999999994</v>
      </c>
      <c r="D169" s="38">
        <v>-3500.44</v>
      </c>
      <c r="E169" s="38">
        <v>74777.960000000006</v>
      </c>
      <c r="F169" s="38">
        <v>20348.96</v>
      </c>
      <c r="G169" s="38">
        <v>20348.400000000001</v>
      </c>
      <c r="H169" s="38">
        <v>17973.419999999998</v>
      </c>
    </row>
    <row r="170" spans="2:8" x14ac:dyDescent="0.25">
      <c r="B170" s="39" t="s">
        <v>226</v>
      </c>
      <c r="C170" s="38">
        <v>0</v>
      </c>
      <c r="D170" s="38">
        <v>1111.5</v>
      </c>
      <c r="E170" s="38">
        <v>1111.5</v>
      </c>
      <c r="F170" s="38">
        <v>0</v>
      </c>
      <c r="G170" s="38">
        <v>0</v>
      </c>
      <c r="H170" s="38">
        <v>0</v>
      </c>
    </row>
    <row r="171" spans="2:8" x14ac:dyDescent="0.25">
      <c r="B171" s="39" t="s">
        <v>314</v>
      </c>
      <c r="C171" s="38">
        <v>3335056.84</v>
      </c>
      <c r="D171" s="38">
        <v>-2646178.34</v>
      </c>
      <c r="E171" s="38">
        <v>688878.5</v>
      </c>
      <c r="F171" s="38">
        <v>398033.13</v>
      </c>
      <c r="G171" s="38">
        <v>346047.13</v>
      </c>
      <c r="H171" s="38">
        <v>305657.94</v>
      </c>
    </row>
    <row r="172" spans="2:8" x14ac:dyDescent="0.25">
      <c r="B172" s="39" t="s">
        <v>228</v>
      </c>
      <c r="C172" s="38">
        <v>599793.87</v>
      </c>
      <c r="D172" s="38">
        <v>86412.56</v>
      </c>
      <c r="E172" s="38">
        <v>686206.43</v>
      </c>
      <c r="F172" s="38">
        <v>664580.6</v>
      </c>
      <c r="G172" s="38">
        <v>511331.82</v>
      </c>
      <c r="H172" s="38">
        <v>451651.29</v>
      </c>
    </row>
    <row r="173" spans="2:8" x14ac:dyDescent="0.25">
      <c r="B173" s="39" t="s">
        <v>229</v>
      </c>
      <c r="C173" s="38">
        <v>582732.06000000006</v>
      </c>
      <c r="D173" s="38">
        <v>-450206.58</v>
      </c>
      <c r="E173" s="38">
        <v>132525.48000000001</v>
      </c>
      <c r="F173" s="38">
        <v>80717.87</v>
      </c>
      <c r="G173" s="38">
        <v>79491.59</v>
      </c>
      <c r="H173" s="38">
        <v>70213.66</v>
      </c>
    </row>
    <row r="174" spans="2:8" x14ac:dyDescent="0.25">
      <c r="B174" s="39" t="s">
        <v>230</v>
      </c>
      <c r="C174" s="38">
        <v>150747.5</v>
      </c>
      <c r="D174" s="38">
        <v>22429.06</v>
      </c>
      <c r="E174" s="38">
        <v>173176.56</v>
      </c>
      <c r="F174" s="38">
        <v>68088.33</v>
      </c>
      <c r="G174" s="38">
        <v>68088.33</v>
      </c>
      <c r="H174" s="38">
        <v>60141.34</v>
      </c>
    </row>
    <row r="175" spans="2:8" x14ac:dyDescent="0.25">
      <c r="B175" s="39" t="s">
        <v>313</v>
      </c>
      <c r="C175" s="38">
        <v>70793.48</v>
      </c>
      <c r="D175" s="38">
        <v>6187.48</v>
      </c>
      <c r="E175" s="38">
        <v>76980.960000000006</v>
      </c>
      <c r="F175" s="38">
        <v>45006.23</v>
      </c>
      <c r="G175" s="38">
        <v>35506.230000000003</v>
      </c>
      <c r="H175" s="38">
        <v>31362.09</v>
      </c>
    </row>
    <row r="176" spans="2:8" x14ac:dyDescent="0.25">
      <c r="B176" s="39" t="s">
        <v>232</v>
      </c>
      <c r="C176" s="38">
        <v>30000</v>
      </c>
      <c r="D176" s="38">
        <v>-30000</v>
      </c>
      <c r="E176" s="38">
        <v>0</v>
      </c>
      <c r="F176" s="38">
        <v>0</v>
      </c>
      <c r="G176" s="38">
        <v>0</v>
      </c>
      <c r="H176" s="38">
        <v>0</v>
      </c>
    </row>
    <row r="177" spans="2:8" x14ac:dyDescent="0.25">
      <c r="B177" s="39" t="s">
        <v>233</v>
      </c>
      <c r="C177" s="38">
        <v>357604.28</v>
      </c>
      <c r="D177" s="38">
        <v>276199.38</v>
      </c>
      <c r="E177" s="38">
        <v>633803.66</v>
      </c>
      <c r="F177" s="38">
        <v>353086.54</v>
      </c>
      <c r="G177" s="38">
        <v>350361.24</v>
      </c>
      <c r="H177" s="38">
        <v>309468.53000000003</v>
      </c>
    </row>
    <row r="178" spans="2:8" x14ac:dyDescent="0.25">
      <c r="B178" s="39" t="s">
        <v>234</v>
      </c>
      <c r="C178" s="38">
        <v>3104233.39</v>
      </c>
      <c r="D178" s="38">
        <v>1236843.18</v>
      </c>
      <c r="E178" s="38">
        <v>4341076.57</v>
      </c>
      <c r="F178" s="38">
        <v>4074687.07</v>
      </c>
      <c r="G178" s="38">
        <v>257287.05</v>
      </c>
      <c r="H178" s="38">
        <v>227257.57</v>
      </c>
    </row>
    <row r="179" spans="2:8" x14ac:dyDescent="0.25">
      <c r="B179" s="39" t="s">
        <v>235</v>
      </c>
      <c r="C179" s="38">
        <v>811969.79</v>
      </c>
      <c r="D179" s="38">
        <v>314278.24</v>
      </c>
      <c r="E179" s="38">
        <v>1126248.03</v>
      </c>
      <c r="F179" s="38">
        <v>794133.62</v>
      </c>
      <c r="G179" s="38">
        <v>794133.62</v>
      </c>
      <c r="H179" s="38">
        <v>701445.63</v>
      </c>
    </row>
    <row r="180" spans="2:8" x14ac:dyDescent="0.25">
      <c r="B180" s="39" t="s">
        <v>236</v>
      </c>
      <c r="C180" s="38">
        <v>215630</v>
      </c>
      <c r="D180" s="38">
        <v>-42662.04</v>
      </c>
      <c r="E180" s="38">
        <v>172967.96</v>
      </c>
      <c r="F180" s="38">
        <v>59914.76</v>
      </c>
      <c r="G180" s="38">
        <v>52844.76</v>
      </c>
      <c r="H180" s="38">
        <v>46676.94</v>
      </c>
    </row>
    <row r="181" spans="2:8" x14ac:dyDescent="0.25">
      <c r="B181" s="39" t="s">
        <v>237</v>
      </c>
      <c r="C181" s="38">
        <v>1716114.18</v>
      </c>
      <c r="D181" s="38">
        <v>-45152.06</v>
      </c>
      <c r="E181" s="38">
        <v>1670962.12</v>
      </c>
      <c r="F181" s="38">
        <v>1355980.08</v>
      </c>
      <c r="G181" s="38">
        <v>1005169.89</v>
      </c>
      <c r="H181" s="38">
        <v>887850.62</v>
      </c>
    </row>
    <row r="182" spans="2:8" x14ac:dyDescent="0.25">
      <c r="B182" s="39" t="s">
        <v>312</v>
      </c>
      <c r="C182" s="38">
        <v>73290</v>
      </c>
      <c r="D182" s="38">
        <v>-21371.29</v>
      </c>
      <c r="E182" s="38">
        <v>51918.71</v>
      </c>
      <c r="F182" s="38">
        <v>50301.98</v>
      </c>
      <c r="G182" s="38">
        <v>50301.98</v>
      </c>
      <c r="H182" s="38">
        <v>44430.94</v>
      </c>
    </row>
    <row r="183" spans="2:8" x14ac:dyDescent="0.25">
      <c r="B183" s="39" t="s">
        <v>239</v>
      </c>
      <c r="C183" s="38">
        <v>7902.72</v>
      </c>
      <c r="D183" s="38">
        <v>6037.28</v>
      </c>
      <c r="E183" s="38">
        <v>13940</v>
      </c>
      <c r="F183" s="38">
        <v>5259.2</v>
      </c>
      <c r="G183" s="38">
        <v>5259.2</v>
      </c>
      <c r="H183" s="38">
        <v>4645.37</v>
      </c>
    </row>
    <row r="184" spans="2:8" x14ac:dyDescent="0.25">
      <c r="B184" s="39" t="s">
        <v>240</v>
      </c>
      <c r="C184" s="38">
        <v>33353.25</v>
      </c>
      <c r="D184" s="38">
        <v>63834.1</v>
      </c>
      <c r="E184" s="38">
        <v>97187.35</v>
      </c>
      <c r="F184" s="38">
        <v>42101.86</v>
      </c>
      <c r="G184" s="38">
        <v>14505.98</v>
      </c>
      <c r="H184" s="38">
        <v>12812.9</v>
      </c>
    </row>
    <row r="185" spans="2:8" x14ac:dyDescent="0.25">
      <c r="B185" s="39" t="s">
        <v>241</v>
      </c>
      <c r="C185" s="38">
        <v>650344.44999999995</v>
      </c>
      <c r="D185" s="38">
        <v>-241194.54</v>
      </c>
      <c r="E185" s="38">
        <v>409149.91</v>
      </c>
      <c r="F185" s="38">
        <v>125727.88</v>
      </c>
      <c r="G185" s="38">
        <v>120298.54</v>
      </c>
      <c r="H185" s="38">
        <v>106257.79</v>
      </c>
    </row>
    <row r="186" spans="2:8" x14ac:dyDescent="0.25">
      <c r="B186" s="39" t="s">
        <v>311</v>
      </c>
      <c r="C186" s="38">
        <v>1500</v>
      </c>
      <c r="D186" s="38">
        <v>-1500</v>
      </c>
      <c r="E186" s="38">
        <v>0</v>
      </c>
      <c r="F186" s="38">
        <v>0</v>
      </c>
      <c r="G186" s="38">
        <v>0</v>
      </c>
      <c r="H186" s="38">
        <v>0</v>
      </c>
    </row>
    <row r="187" spans="2:8" x14ac:dyDescent="0.25">
      <c r="B187" s="39" t="s">
        <v>242</v>
      </c>
      <c r="C187" s="38">
        <v>693958.7</v>
      </c>
      <c r="D187" s="38">
        <v>184645.81</v>
      </c>
      <c r="E187" s="38">
        <v>878604.51</v>
      </c>
      <c r="F187" s="38">
        <v>430616.94</v>
      </c>
      <c r="G187" s="38">
        <v>430292.94</v>
      </c>
      <c r="H187" s="38">
        <v>380070.93</v>
      </c>
    </row>
    <row r="188" spans="2:8" x14ac:dyDescent="0.25">
      <c r="B188" s="39" t="s">
        <v>244</v>
      </c>
      <c r="C188" s="38">
        <v>100860</v>
      </c>
      <c r="D188" s="38">
        <v>-40260</v>
      </c>
      <c r="E188" s="38">
        <v>60600</v>
      </c>
      <c r="F188" s="38">
        <v>13258.5</v>
      </c>
      <c r="G188" s="38">
        <v>13056.5</v>
      </c>
      <c r="H188" s="38">
        <v>11532.6</v>
      </c>
    </row>
    <row r="189" spans="2:8" x14ac:dyDescent="0.25">
      <c r="B189" s="39" t="s">
        <v>246</v>
      </c>
      <c r="C189" s="38">
        <v>207142.05</v>
      </c>
      <c r="D189" s="38">
        <v>-11192.11</v>
      </c>
      <c r="E189" s="38">
        <v>195949.94</v>
      </c>
      <c r="F189" s="38">
        <v>133627.98000000001</v>
      </c>
      <c r="G189" s="38">
        <v>52649.35</v>
      </c>
      <c r="H189" s="38">
        <v>46504.34</v>
      </c>
    </row>
    <row r="190" spans="2:8" x14ac:dyDescent="0.25">
      <c r="B190" s="39" t="s">
        <v>247</v>
      </c>
      <c r="C190" s="38">
        <v>53980.5</v>
      </c>
      <c r="D190" s="38">
        <v>10979.67</v>
      </c>
      <c r="E190" s="38">
        <v>64960.17</v>
      </c>
      <c r="F190" s="38">
        <v>7473.31</v>
      </c>
      <c r="G190" s="38">
        <v>7473.31</v>
      </c>
      <c r="H190" s="38">
        <v>6601.06</v>
      </c>
    </row>
    <row r="191" spans="2:8" x14ac:dyDescent="0.25">
      <c r="B191" s="39" t="s">
        <v>248</v>
      </c>
      <c r="C191" s="38">
        <v>12990</v>
      </c>
      <c r="D191" s="38">
        <v>4651.8500000000004</v>
      </c>
      <c r="E191" s="38">
        <v>17641.849999999999</v>
      </c>
      <c r="F191" s="38">
        <v>4834.32</v>
      </c>
      <c r="G191" s="38">
        <v>4819.32</v>
      </c>
      <c r="H191" s="38">
        <v>4256.83</v>
      </c>
    </row>
    <row r="192" spans="2:8" x14ac:dyDescent="0.25">
      <c r="B192" s="39" t="s">
        <v>249</v>
      </c>
      <c r="C192" s="38">
        <v>23000</v>
      </c>
      <c r="D192" s="38">
        <v>-6788.37</v>
      </c>
      <c r="E192" s="38">
        <v>16211.63</v>
      </c>
      <c r="F192" s="38">
        <v>10533.62</v>
      </c>
      <c r="G192" s="38">
        <v>5588.62</v>
      </c>
      <c r="H192" s="38">
        <v>4936.34</v>
      </c>
    </row>
    <row r="193" spans="2:8" x14ac:dyDescent="0.25">
      <c r="B193" s="39" t="s">
        <v>310</v>
      </c>
      <c r="C193" s="38">
        <v>3240</v>
      </c>
      <c r="D193" s="38">
        <v>3306.51</v>
      </c>
      <c r="E193" s="38">
        <v>6546.51</v>
      </c>
      <c r="F193" s="38">
        <v>5836.47</v>
      </c>
      <c r="G193" s="38">
        <v>116.47</v>
      </c>
      <c r="H193" s="38">
        <v>102.88</v>
      </c>
    </row>
    <row r="194" spans="2:8" x14ac:dyDescent="0.25">
      <c r="B194" s="39" t="s">
        <v>251</v>
      </c>
      <c r="C194" s="38">
        <v>46920</v>
      </c>
      <c r="D194" s="38">
        <v>-23346.92</v>
      </c>
      <c r="E194" s="38">
        <v>23573.08</v>
      </c>
      <c r="F194" s="38">
        <v>5242.21</v>
      </c>
      <c r="G194" s="38">
        <v>5242.21</v>
      </c>
      <c r="H194" s="38">
        <v>4630.3599999999997</v>
      </c>
    </row>
    <row r="195" spans="2:8" x14ac:dyDescent="0.25">
      <c r="B195" s="39" t="s">
        <v>252</v>
      </c>
      <c r="C195" s="38">
        <v>3500</v>
      </c>
      <c r="D195" s="38">
        <v>-1430.56</v>
      </c>
      <c r="E195" s="38">
        <v>2069.44</v>
      </c>
      <c r="F195" s="38">
        <v>0</v>
      </c>
      <c r="G195" s="38">
        <v>0</v>
      </c>
      <c r="H195" s="38">
        <v>0</v>
      </c>
    </row>
    <row r="196" spans="2:8" x14ac:dyDescent="0.25">
      <c r="B196" s="39" t="s">
        <v>254</v>
      </c>
      <c r="C196" s="38">
        <v>15938462.039999999</v>
      </c>
      <c r="D196" s="38">
        <v>-79270.89</v>
      </c>
      <c r="E196" s="38">
        <v>15859191.15</v>
      </c>
      <c r="F196" s="38">
        <v>12927105.300000001</v>
      </c>
      <c r="G196" s="38">
        <v>11493690.699999999</v>
      </c>
      <c r="H196" s="38">
        <v>11209555.23</v>
      </c>
    </row>
    <row r="197" spans="2:8" x14ac:dyDescent="0.25">
      <c r="B197" s="39" t="s">
        <v>255</v>
      </c>
      <c r="C197" s="38">
        <v>178394506.03999999</v>
      </c>
      <c r="D197" s="38">
        <v>-35592226.460000001</v>
      </c>
      <c r="E197" s="38">
        <v>142802279.58000001</v>
      </c>
      <c r="F197" s="38">
        <v>141778504.06</v>
      </c>
      <c r="G197" s="38">
        <v>68782549.030000001</v>
      </c>
      <c r="H197" s="38">
        <v>67082175.990000002</v>
      </c>
    </row>
    <row r="198" spans="2:8" x14ac:dyDescent="0.25">
      <c r="B198" s="39" t="s">
        <v>256</v>
      </c>
      <c r="C198" s="38">
        <v>7430619.4800000004</v>
      </c>
      <c r="D198" s="38">
        <v>-1124904.51</v>
      </c>
      <c r="E198" s="38">
        <v>6305714.9699999997</v>
      </c>
      <c r="F198" s="38">
        <v>3927561.03</v>
      </c>
      <c r="G198" s="38">
        <v>3616938.71</v>
      </c>
      <c r="H198" s="38">
        <v>3527524.39</v>
      </c>
    </row>
    <row r="199" spans="2:8" x14ac:dyDescent="0.25">
      <c r="B199" s="39" t="s">
        <v>309</v>
      </c>
      <c r="C199" s="38">
        <v>1500000</v>
      </c>
      <c r="D199" s="38">
        <v>-900000</v>
      </c>
      <c r="E199" s="38">
        <v>600000</v>
      </c>
      <c r="F199" s="38">
        <v>0</v>
      </c>
      <c r="G199" s="38">
        <v>0</v>
      </c>
      <c r="H199" s="38">
        <v>0</v>
      </c>
    </row>
    <row r="200" spans="2:8" x14ac:dyDescent="0.25">
      <c r="B200" s="39" t="s">
        <v>308</v>
      </c>
      <c r="C200" s="38">
        <v>108799.49</v>
      </c>
      <c r="D200" s="38">
        <v>-38799.49</v>
      </c>
      <c r="E200" s="38">
        <v>70000</v>
      </c>
      <c r="F200" s="38">
        <v>62498.94</v>
      </c>
      <c r="G200" s="38">
        <v>62474.41</v>
      </c>
      <c r="H200" s="38">
        <v>60929.98</v>
      </c>
    </row>
    <row r="201" spans="2:8" x14ac:dyDescent="0.25">
      <c r="B201" s="39" t="s">
        <v>258</v>
      </c>
      <c r="C201" s="38">
        <v>653500</v>
      </c>
      <c r="D201" s="38">
        <v>-251542.86</v>
      </c>
      <c r="E201" s="38">
        <v>401957.14</v>
      </c>
      <c r="F201" s="38">
        <v>25521.43</v>
      </c>
      <c r="G201" s="38">
        <v>25430.45</v>
      </c>
      <c r="H201" s="38">
        <v>24801.78</v>
      </c>
    </row>
    <row r="202" spans="2:8" x14ac:dyDescent="0.25">
      <c r="B202" s="39" t="s">
        <v>260</v>
      </c>
      <c r="C202" s="38">
        <v>8400008</v>
      </c>
      <c r="D202" s="38">
        <v>-539521.78</v>
      </c>
      <c r="E202" s="38">
        <v>7860486.2199999997</v>
      </c>
      <c r="F202" s="38">
        <v>5417266.29</v>
      </c>
      <c r="G202" s="38">
        <v>5407422.7000000002</v>
      </c>
      <c r="H202" s="38">
        <v>5405746.9699999997</v>
      </c>
    </row>
    <row r="203" spans="2:8" x14ac:dyDescent="0.25">
      <c r="B203" s="39" t="s">
        <v>307</v>
      </c>
      <c r="C203" s="38">
        <v>0</v>
      </c>
      <c r="D203" s="38">
        <v>1677.19</v>
      </c>
      <c r="E203" s="38">
        <v>1677.19</v>
      </c>
      <c r="F203" s="38">
        <v>1677.19</v>
      </c>
      <c r="G203" s="38">
        <v>1677.19</v>
      </c>
      <c r="H203" s="38">
        <v>1676.67</v>
      </c>
    </row>
    <row r="204" spans="2:8" x14ac:dyDescent="0.25">
      <c r="B204" s="39" t="s">
        <v>261</v>
      </c>
      <c r="C204" s="38">
        <v>5500</v>
      </c>
      <c r="D204" s="38">
        <v>-2300.92</v>
      </c>
      <c r="E204" s="38">
        <v>3199.08</v>
      </c>
      <c r="F204" s="38">
        <v>3047.38</v>
      </c>
      <c r="G204" s="38">
        <v>3047.38</v>
      </c>
      <c r="H204" s="38">
        <v>3046.44</v>
      </c>
    </row>
    <row r="205" spans="2:8" x14ac:dyDescent="0.25">
      <c r="B205" s="39" t="s">
        <v>306</v>
      </c>
      <c r="C205" s="38">
        <v>0</v>
      </c>
      <c r="D205" s="38">
        <v>112133</v>
      </c>
      <c r="E205" s="38">
        <v>112133</v>
      </c>
      <c r="F205" s="38">
        <v>112133</v>
      </c>
      <c r="G205" s="38">
        <v>112133</v>
      </c>
      <c r="H205" s="38">
        <v>103183.76</v>
      </c>
    </row>
    <row r="206" spans="2:8" x14ac:dyDescent="0.25">
      <c r="B206" s="39" t="s">
        <v>305</v>
      </c>
      <c r="C206" s="38">
        <v>1031260</v>
      </c>
      <c r="D206" s="38">
        <v>0</v>
      </c>
      <c r="E206" s="38">
        <v>1031260</v>
      </c>
      <c r="F206" s="38">
        <v>930000</v>
      </c>
      <c r="G206" s="38">
        <v>930000</v>
      </c>
      <c r="H206" s="38">
        <v>855777.52</v>
      </c>
    </row>
    <row r="207" spans="2:8" x14ac:dyDescent="0.25">
      <c r="B207" s="39" t="s">
        <v>263</v>
      </c>
      <c r="C207" s="38">
        <v>86590197.310000002</v>
      </c>
      <c r="D207" s="38">
        <v>43034293.869999997</v>
      </c>
      <c r="E207" s="38">
        <v>129624491.18000001</v>
      </c>
      <c r="F207" s="38">
        <v>126045550.98</v>
      </c>
      <c r="G207" s="38">
        <v>116000272.22</v>
      </c>
      <c r="H207" s="38">
        <v>106742392.95</v>
      </c>
    </row>
    <row r="208" spans="2:8" x14ac:dyDescent="0.25">
      <c r="B208" s="39" t="s">
        <v>264</v>
      </c>
      <c r="C208" s="38">
        <v>0</v>
      </c>
      <c r="D208" s="38">
        <v>1335000</v>
      </c>
      <c r="E208" s="38">
        <v>1335000</v>
      </c>
      <c r="F208" s="38">
        <v>1329999.99</v>
      </c>
      <c r="G208" s="38">
        <v>1329999.99</v>
      </c>
      <c r="H208" s="38">
        <v>1223853.8700000001</v>
      </c>
    </row>
    <row r="209" spans="2:8" x14ac:dyDescent="0.25">
      <c r="B209" s="39" t="s">
        <v>265</v>
      </c>
      <c r="C209" s="38">
        <v>10878022.060000001</v>
      </c>
      <c r="D209" s="38">
        <v>7024732.6600000001</v>
      </c>
      <c r="E209" s="38">
        <v>17902754.719999999</v>
      </c>
      <c r="F209" s="38">
        <v>14755448.869999999</v>
      </c>
      <c r="G209" s="38">
        <v>14105826.560000001</v>
      </c>
      <c r="H209" s="38">
        <v>12980053</v>
      </c>
    </row>
    <row r="210" spans="2:8" x14ac:dyDescent="0.25">
      <c r="B210" s="39" t="s">
        <v>266</v>
      </c>
      <c r="C210" s="38">
        <v>231000</v>
      </c>
      <c r="D210" s="38">
        <v>-710.6</v>
      </c>
      <c r="E210" s="38">
        <v>230289.4</v>
      </c>
      <c r="F210" s="38">
        <v>156000</v>
      </c>
      <c r="G210" s="38">
        <v>156000</v>
      </c>
      <c r="H210" s="38">
        <v>143549.78</v>
      </c>
    </row>
    <row r="211" spans="2:8" x14ac:dyDescent="0.25">
      <c r="B211" s="39" t="s">
        <v>267</v>
      </c>
      <c r="C211" s="38">
        <v>83772.47</v>
      </c>
      <c r="D211" s="38">
        <v>161910.41</v>
      </c>
      <c r="E211" s="38">
        <v>245682.88</v>
      </c>
      <c r="F211" s="38">
        <v>141311.47</v>
      </c>
      <c r="G211" s="38">
        <v>136895.25</v>
      </c>
      <c r="H211" s="38">
        <v>136191.26</v>
      </c>
    </row>
    <row r="212" spans="2:8" x14ac:dyDescent="0.25">
      <c r="B212" s="39" t="s">
        <v>268</v>
      </c>
      <c r="C212" s="38">
        <v>769373.2</v>
      </c>
      <c r="D212" s="38">
        <v>85284957.450000003</v>
      </c>
      <c r="E212" s="38">
        <v>86054330.650000006</v>
      </c>
      <c r="F212" s="38">
        <v>331040.15999999997</v>
      </c>
      <c r="G212" s="38">
        <v>331040.15999999997</v>
      </c>
      <c r="H212" s="38">
        <v>329337.77</v>
      </c>
    </row>
    <row r="213" spans="2:8" x14ac:dyDescent="0.25">
      <c r="B213" s="39" t="s">
        <v>269</v>
      </c>
      <c r="C213" s="38">
        <v>31904363.829999998</v>
      </c>
      <c r="D213" s="38">
        <v>132428005.84</v>
      </c>
      <c r="E213" s="38">
        <v>164332369.66999999</v>
      </c>
      <c r="F213" s="38">
        <v>163736880.43000001</v>
      </c>
      <c r="G213" s="38">
        <v>163736880.43000001</v>
      </c>
      <c r="H213" s="38">
        <v>162894856.66999999</v>
      </c>
    </row>
    <row r="214" spans="2:8" x14ac:dyDescent="0.25">
      <c r="B214" s="39" t="s">
        <v>270</v>
      </c>
      <c r="C214" s="38">
        <v>10000</v>
      </c>
      <c r="D214" s="38">
        <v>9597.9</v>
      </c>
      <c r="E214" s="38">
        <v>19597.900000000001</v>
      </c>
      <c r="F214" s="38">
        <v>12172.02</v>
      </c>
      <c r="G214" s="38">
        <v>12172.02</v>
      </c>
      <c r="H214" s="38">
        <v>12109.42</v>
      </c>
    </row>
    <row r="215" spans="2:8" x14ac:dyDescent="0.25">
      <c r="B215" s="39" t="s">
        <v>271</v>
      </c>
      <c r="C215" s="38">
        <v>5825503.7199999997</v>
      </c>
      <c r="D215" s="38">
        <v>-1442045.97</v>
      </c>
      <c r="E215" s="38">
        <v>4383457.75</v>
      </c>
      <c r="F215" s="38">
        <v>1291880.6200000001</v>
      </c>
      <c r="G215" s="38">
        <v>1291880.6200000001</v>
      </c>
      <c r="H215" s="38">
        <v>1285237.07</v>
      </c>
    </row>
    <row r="216" spans="2:8" x14ac:dyDescent="0.25">
      <c r="B216" s="39" t="s">
        <v>272</v>
      </c>
      <c r="C216" s="38">
        <v>0</v>
      </c>
      <c r="D216" s="38">
        <v>1500</v>
      </c>
      <c r="E216" s="38">
        <v>1500</v>
      </c>
      <c r="F216" s="38">
        <v>0</v>
      </c>
      <c r="G216" s="38">
        <v>0</v>
      </c>
      <c r="H216" s="38">
        <v>0</v>
      </c>
    </row>
    <row r="217" spans="2:8" x14ac:dyDescent="0.25">
      <c r="B217" s="39" t="s">
        <v>273</v>
      </c>
      <c r="C217" s="38">
        <v>275690.40000000002</v>
      </c>
      <c r="D217" s="38">
        <v>56927.040000000001</v>
      </c>
      <c r="E217" s="38">
        <v>332617.44</v>
      </c>
      <c r="F217" s="38">
        <v>77518.58</v>
      </c>
      <c r="G217" s="38">
        <v>77518.58</v>
      </c>
      <c r="H217" s="38">
        <v>77119.94</v>
      </c>
    </row>
    <row r="218" spans="2:8" x14ac:dyDescent="0.25">
      <c r="B218" s="39" t="s">
        <v>274</v>
      </c>
      <c r="C218" s="38">
        <v>65507.199999999997</v>
      </c>
      <c r="D218" s="38">
        <v>-16529.599999999999</v>
      </c>
      <c r="E218" s="38">
        <v>48977.599999999999</v>
      </c>
      <c r="F218" s="38">
        <v>9215</v>
      </c>
      <c r="G218" s="38">
        <v>9215</v>
      </c>
      <c r="H218" s="38">
        <v>9167.61</v>
      </c>
    </row>
    <row r="219" spans="2:8" x14ac:dyDescent="0.25">
      <c r="B219" s="39" t="s">
        <v>275</v>
      </c>
      <c r="C219" s="38">
        <v>2150000</v>
      </c>
      <c r="D219" s="38">
        <v>-2150000</v>
      </c>
      <c r="E219" s="38">
        <v>0</v>
      </c>
      <c r="F219" s="38">
        <v>0</v>
      </c>
      <c r="G219" s="38">
        <v>0</v>
      </c>
      <c r="H219" s="38">
        <v>0</v>
      </c>
    </row>
    <row r="220" spans="2:8" x14ac:dyDescent="0.25">
      <c r="B220" s="39" t="s">
        <v>277</v>
      </c>
      <c r="C220" s="38">
        <v>4480</v>
      </c>
      <c r="D220" s="38">
        <v>-300</v>
      </c>
      <c r="E220" s="38">
        <v>4180</v>
      </c>
      <c r="F220" s="38">
        <v>2770.82</v>
      </c>
      <c r="G220" s="38">
        <v>2770.82</v>
      </c>
      <c r="H220" s="38">
        <v>2756.58</v>
      </c>
    </row>
    <row r="221" spans="2:8" x14ac:dyDescent="0.25">
      <c r="B221" s="39" t="s">
        <v>278</v>
      </c>
      <c r="C221" s="38">
        <v>0</v>
      </c>
      <c r="D221" s="38">
        <v>109552.7</v>
      </c>
      <c r="E221" s="38">
        <v>109552.7</v>
      </c>
      <c r="F221" s="38">
        <v>78390.399999999994</v>
      </c>
      <c r="G221" s="38">
        <v>78390.399999999994</v>
      </c>
      <c r="H221" s="38">
        <v>77987.27</v>
      </c>
    </row>
    <row r="222" spans="2:8" x14ac:dyDescent="0.25">
      <c r="B222" s="39" t="s">
        <v>304</v>
      </c>
      <c r="C222" s="38">
        <v>0</v>
      </c>
      <c r="D222" s="38">
        <v>573688</v>
      </c>
      <c r="E222" s="38">
        <v>573688</v>
      </c>
      <c r="F222" s="38">
        <v>573688</v>
      </c>
      <c r="G222" s="38">
        <v>573688</v>
      </c>
      <c r="H222" s="38">
        <v>573688</v>
      </c>
    </row>
    <row r="223" spans="2:8" x14ac:dyDescent="0.25">
      <c r="B223" s="39" t="s">
        <v>279</v>
      </c>
      <c r="C223" s="38">
        <v>7201128.2000000002</v>
      </c>
      <c r="D223" s="38">
        <v>0</v>
      </c>
      <c r="E223" s="38">
        <v>7201128.2000000002</v>
      </c>
      <c r="F223" s="38">
        <v>7201128.2000000002</v>
      </c>
      <c r="G223" s="38">
        <v>7201128.2000000002</v>
      </c>
      <c r="H223" s="38">
        <v>7201128.2000000002</v>
      </c>
    </row>
    <row r="224" spans="2:8" x14ac:dyDescent="0.25">
      <c r="B224" s="39" t="s">
        <v>280</v>
      </c>
      <c r="C224" s="38">
        <v>30378202.239999998</v>
      </c>
      <c r="D224" s="38">
        <v>5767791.6699999999</v>
      </c>
      <c r="E224" s="38">
        <v>36145993.909999996</v>
      </c>
      <c r="F224" s="38">
        <v>34530066.719999999</v>
      </c>
      <c r="G224" s="38">
        <v>34530066.719999999</v>
      </c>
      <c r="H224" s="38">
        <v>34530066.719999999</v>
      </c>
    </row>
    <row r="225" spans="2:8" x14ac:dyDescent="0.25">
      <c r="B225" s="39" t="s">
        <v>281</v>
      </c>
      <c r="C225" s="38">
        <v>5310720</v>
      </c>
      <c r="D225" s="38">
        <v>0</v>
      </c>
      <c r="E225" s="38">
        <v>5310720</v>
      </c>
      <c r="F225" s="38">
        <v>5310720</v>
      </c>
      <c r="G225" s="38">
        <v>5310720</v>
      </c>
      <c r="H225" s="38">
        <v>5310720</v>
      </c>
    </row>
    <row r="226" spans="2:8" x14ac:dyDescent="0.25">
      <c r="B226" s="39" t="s">
        <v>303</v>
      </c>
      <c r="C226" s="38">
        <v>0</v>
      </c>
      <c r="D226" s="38">
        <v>1364668.16</v>
      </c>
      <c r="E226" s="38">
        <v>1364668.16</v>
      </c>
      <c r="F226" s="38">
        <v>998850.76</v>
      </c>
      <c r="G226" s="38">
        <v>956483.83</v>
      </c>
      <c r="H226" s="38">
        <v>931534.8</v>
      </c>
    </row>
    <row r="227" spans="2:8" x14ac:dyDescent="0.25">
      <c r="B227" s="39" t="s">
        <v>284</v>
      </c>
      <c r="C227" s="38">
        <v>400000</v>
      </c>
      <c r="D227" s="38">
        <v>0</v>
      </c>
      <c r="E227" s="38">
        <v>400000</v>
      </c>
      <c r="F227" s="38">
        <v>0</v>
      </c>
      <c r="G227" s="38">
        <v>0</v>
      </c>
      <c r="H227" s="38">
        <v>0</v>
      </c>
    </row>
    <row r="228" spans="2:8" ht="15.75" thickBot="1" x14ac:dyDescent="0.3">
      <c r="B228" s="37" t="s">
        <v>302</v>
      </c>
      <c r="C228" s="36">
        <f t="shared" ref="C228:H228" si="0">SUM(C8:C227)</f>
        <v>755418326.06999993</v>
      </c>
      <c r="D228" s="36">
        <f t="shared" si="0"/>
        <v>277969773.74000001</v>
      </c>
      <c r="E228" s="36">
        <f t="shared" si="0"/>
        <v>1033388099.8100002</v>
      </c>
      <c r="F228" s="36">
        <f t="shared" si="0"/>
        <v>865079829.20000005</v>
      </c>
      <c r="G228" s="36">
        <f t="shared" si="0"/>
        <v>765998870.10000002</v>
      </c>
      <c r="H228" s="36">
        <f t="shared" si="0"/>
        <v>692817305.41000009</v>
      </c>
    </row>
    <row r="229" spans="2:8" ht="15.75" thickTop="1" x14ac:dyDescent="0.25">
      <c r="B229" s="24"/>
      <c r="C229" s="35"/>
      <c r="D229" s="35"/>
      <c r="E229" s="35"/>
      <c r="F229" s="35"/>
      <c r="G229" s="35"/>
      <c r="H229" s="35"/>
    </row>
    <row r="230" spans="2:8" x14ac:dyDescent="0.25">
      <c r="B230" s="24"/>
      <c r="C230" s="35"/>
      <c r="D230" s="35"/>
      <c r="E230" s="35"/>
      <c r="F230" s="35"/>
      <c r="G230" s="35"/>
      <c r="H230" s="35"/>
    </row>
  </sheetData>
  <mergeCells count="3">
    <mergeCell ref="B3:H3"/>
    <mergeCell ref="B4:H4"/>
    <mergeCell ref="B5:H5"/>
  </mergeCells>
  <pageMargins left="0.70866141732283472" right="0.70866141732283472" top="0.74803149606299213" bottom="0.74803149606299213" header="0.31496062992125984" footer="0.31496062992125984"/>
  <pageSetup paperSize="9" scale="61" fitToHeight="14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5"/>
  <sheetViews>
    <sheetView workbookViewId="0">
      <selection sqref="A1:I1"/>
    </sheetView>
  </sheetViews>
  <sheetFormatPr baseColWidth="10" defaultRowHeight="15" x14ac:dyDescent="0.25"/>
  <cols>
    <col min="1" max="1" width="12.7109375" style="48" customWidth="1"/>
    <col min="2" max="2" width="55.7109375" style="48" customWidth="1"/>
    <col min="3" max="10" width="17.7109375" style="46" customWidth="1"/>
    <col min="11" max="11" width="16.5703125" style="47" bestFit="1" customWidth="1"/>
    <col min="12" max="16384" width="11.42578125" style="47"/>
  </cols>
  <sheetData>
    <row r="1" spans="1:10" ht="15.75" x14ac:dyDescent="0.25">
      <c r="A1" s="94" t="s">
        <v>355</v>
      </c>
      <c r="B1" s="94"/>
      <c r="C1" s="94"/>
      <c r="D1" s="94"/>
      <c r="E1" s="94"/>
      <c r="F1" s="94"/>
      <c r="G1" s="94"/>
      <c r="H1" s="94"/>
      <c r="I1" s="94"/>
    </row>
    <row r="2" spans="1:10" ht="15.75" x14ac:dyDescent="0.25">
      <c r="A2" s="94" t="s">
        <v>356</v>
      </c>
      <c r="B2" s="94"/>
      <c r="C2" s="94"/>
      <c r="D2" s="94"/>
      <c r="E2" s="94"/>
      <c r="F2" s="94"/>
      <c r="G2" s="94"/>
      <c r="H2" s="94"/>
      <c r="I2" s="94"/>
    </row>
    <row r="3" spans="1:10" ht="15.75" x14ac:dyDescent="0.25">
      <c r="A3" s="94" t="s">
        <v>357</v>
      </c>
      <c r="B3" s="94"/>
      <c r="C3" s="94"/>
      <c r="D3" s="94"/>
      <c r="E3" s="94"/>
      <c r="F3" s="94"/>
      <c r="G3" s="94"/>
      <c r="H3" s="94"/>
      <c r="I3" s="94"/>
    </row>
    <row r="4" spans="1:10" ht="15.75" x14ac:dyDescent="0.25">
      <c r="A4" s="94" t="s">
        <v>358</v>
      </c>
      <c r="B4" s="94"/>
      <c r="C4" s="94"/>
      <c r="D4" s="94"/>
      <c r="E4" s="94"/>
      <c r="F4" s="94"/>
      <c r="G4" s="94"/>
      <c r="H4" s="94"/>
      <c r="I4" s="94"/>
    </row>
    <row r="5" spans="1:10" ht="15.75" x14ac:dyDescent="0.25">
      <c r="A5" s="94" t="s">
        <v>359</v>
      </c>
      <c r="B5" s="94"/>
      <c r="C5" s="94"/>
      <c r="D5" s="94"/>
      <c r="E5" s="94"/>
      <c r="F5" s="94"/>
      <c r="G5" s="94"/>
      <c r="H5" s="94"/>
      <c r="I5" s="94"/>
    </row>
    <row r="6" spans="1:10" ht="15.75" x14ac:dyDescent="0.25">
      <c r="A6" s="94" t="s">
        <v>360</v>
      </c>
      <c r="B6" s="94"/>
      <c r="C6" s="94"/>
      <c r="D6" s="94"/>
      <c r="E6" s="94"/>
      <c r="F6" s="94"/>
      <c r="G6" s="94"/>
      <c r="H6" s="94"/>
      <c r="I6" s="94"/>
    </row>
    <row r="7" spans="1:10" ht="15.75" x14ac:dyDescent="0.25">
      <c r="A7" s="94" t="s">
        <v>361</v>
      </c>
      <c r="B7" s="94"/>
      <c r="C7" s="94"/>
      <c r="D7" s="94"/>
      <c r="E7" s="94"/>
      <c r="F7" s="94"/>
      <c r="G7" s="94"/>
      <c r="H7" s="94"/>
      <c r="I7" s="94"/>
    </row>
    <row r="8" spans="1:10" ht="15.75" thickBot="1" x14ac:dyDescent="0.3"/>
    <row r="9" spans="1:10" s="53" customFormat="1" ht="12.75" x14ac:dyDescent="0.2">
      <c r="A9" s="49" t="s">
        <v>362</v>
      </c>
      <c r="B9" s="50" t="s">
        <v>363</v>
      </c>
      <c r="C9" s="51" t="s">
        <v>364</v>
      </c>
      <c r="D9" s="51" t="s">
        <v>365</v>
      </c>
      <c r="E9" s="51" t="s">
        <v>366</v>
      </c>
      <c r="F9" s="51" t="s">
        <v>367</v>
      </c>
      <c r="G9" s="51" t="s">
        <v>368</v>
      </c>
      <c r="H9" s="51" t="s">
        <v>369</v>
      </c>
      <c r="I9" s="51" t="s">
        <v>370</v>
      </c>
      <c r="J9" s="52" t="s">
        <v>371</v>
      </c>
    </row>
    <row r="10" spans="1:10" x14ac:dyDescent="0.25">
      <c r="A10" s="54" t="s">
        <v>372</v>
      </c>
      <c r="B10" s="55" t="s">
        <v>373</v>
      </c>
      <c r="C10" s="56">
        <v>348251662.94</v>
      </c>
      <c r="D10" s="56">
        <v>0</v>
      </c>
      <c r="E10" s="56">
        <v>2710787412.6999998</v>
      </c>
      <c r="F10" s="56">
        <v>2594145439.3099999</v>
      </c>
      <c r="G10" s="56">
        <v>3059039075.6399999</v>
      </c>
      <c r="H10" s="56">
        <v>2594145439.3099999</v>
      </c>
      <c r="I10" s="56">
        <v>464893636.32999998</v>
      </c>
      <c r="J10" s="57"/>
    </row>
    <row r="11" spans="1:10" x14ac:dyDescent="0.25">
      <c r="A11" s="54" t="s">
        <v>374</v>
      </c>
      <c r="B11" s="55" t="s">
        <v>375</v>
      </c>
      <c r="C11" s="56">
        <v>11967306.32</v>
      </c>
      <c r="D11" s="56">
        <v>0</v>
      </c>
      <c r="E11" s="56">
        <v>1168234048.77</v>
      </c>
      <c r="F11" s="56">
        <v>1153862108.78</v>
      </c>
      <c r="G11" s="56">
        <v>1180201355.0899999</v>
      </c>
      <c r="H11" s="56">
        <v>1153862108.78</v>
      </c>
      <c r="I11" s="56">
        <v>26339246.309999999</v>
      </c>
      <c r="J11" s="57"/>
    </row>
    <row r="12" spans="1:10" x14ac:dyDescent="0.25">
      <c r="A12" s="54" t="s">
        <v>376</v>
      </c>
      <c r="B12" s="55" t="s">
        <v>377</v>
      </c>
      <c r="C12" s="56">
        <v>0</v>
      </c>
      <c r="D12" s="56">
        <v>0</v>
      </c>
      <c r="E12" s="56">
        <v>0</v>
      </c>
      <c r="F12" s="56">
        <v>0</v>
      </c>
      <c r="G12" s="56"/>
      <c r="H12" s="56"/>
      <c r="I12" s="56"/>
      <c r="J12" s="57"/>
    </row>
    <row r="13" spans="1:10" x14ac:dyDescent="0.25">
      <c r="A13" s="54" t="s">
        <v>378</v>
      </c>
      <c r="B13" s="55" t="s">
        <v>379</v>
      </c>
      <c r="C13" s="56">
        <v>6249.89</v>
      </c>
      <c r="D13" s="56">
        <v>0</v>
      </c>
      <c r="E13" s="56">
        <v>88342749.930000007</v>
      </c>
      <c r="F13" s="56">
        <v>14035493.73</v>
      </c>
      <c r="G13" s="56">
        <v>88348999.819999993</v>
      </c>
      <c r="H13" s="56">
        <v>14035493.73</v>
      </c>
      <c r="I13" s="56">
        <v>74313506.090000004</v>
      </c>
      <c r="J13" s="57"/>
    </row>
    <row r="14" spans="1:10" x14ac:dyDescent="0.25">
      <c r="A14" s="54" t="s">
        <v>380</v>
      </c>
      <c r="B14" s="55" t="s">
        <v>381</v>
      </c>
      <c r="C14" s="56">
        <v>43025.4</v>
      </c>
      <c r="D14" s="56">
        <v>0</v>
      </c>
      <c r="E14" s="56">
        <v>0</v>
      </c>
      <c r="F14" s="56">
        <v>11750.43</v>
      </c>
      <c r="G14" s="56">
        <v>43025.4</v>
      </c>
      <c r="H14" s="56">
        <v>11750.43</v>
      </c>
      <c r="I14" s="56">
        <v>31274.97</v>
      </c>
      <c r="J14" s="57"/>
    </row>
    <row r="15" spans="1:10" x14ac:dyDescent="0.25">
      <c r="A15" s="54" t="s">
        <v>382</v>
      </c>
      <c r="B15" s="55" t="s">
        <v>383</v>
      </c>
      <c r="C15" s="56">
        <v>72875860.819999993</v>
      </c>
      <c r="D15" s="56">
        <v>0</v>
      </c>
      <c r="E15" s="56">
        <v>10441229.02</v>
      </c>
      <c r="F15" s="56">
        <v>12709779.49</v>
      </c>
      <c r="G15" s="56">
        <v>83317089.840000004</v>
      </c>
      <c r="H15" s="56">
        <v>12709779.49</v>
      </c>
      <c r="I15" s="56">
        <v>70607310.349999994</v>
      </c>
      <c r="J15" s="57"/>
    </row>
    <row r="16" spans="1:10" x14ac:dyDescent="0.25">
      <c r="A16" s="54" t="s">
        <v>384</v>
      </c>
      <c r="B16" s="55" t="s">
        <v>385</v>
      </c>
      <c r="C16" s="56">
        <v>47455657.159999996</v>
      </c>
      <c r="D16" s="56">
        <v>0</v>
      </c>
      <c r="E16" s="56">
        <v>8064118.5700000003</v>
      </c>
      <c r="F16" s="56">
        <v>39048477.810000002</v>
      </c>
      <c r="G16" s="56">
        <v>55519775.729999997</v>
      </c>
      <c r="H16" s="56">
        <v>39048477.810000002</v>
      </c>
      <c r="I16" s="56">
        <v>16471297.92</v>
      </c>
      <c r="J16" s="57"/>
    </row>
    <row r="17" spans="1:10" x14ac:dyDescent="0.25">
      <c r="A17" s="54" t="s">
        <v>386</v>
      </c>
      <c r="B17" s="55" t="s">
        <v>387</v>
      </c>
      <c r="C17" s="56">
        <v>0</v>
      </c>
      <c r="D17" s="56">
        <v>0</v>
      </c>
      <c r="E17" s="56">
        <v>0</v>
      </c>
      <c r="F17" s="56">
        <v>0</v>
      </c>
      <c r="G17" s="56"/>
      <c r="H17" s="56"/>
      <c r="I17" s="56"/>
      <c r="J17" s="57"/>
    </row>
    <row r="18" spans="1:10" x14ac:dyDescent="0.25">
      <c r="A18" s="54" t="s">
        <v>388</v>
      </c>
      <c r="B18" s="55" t="s">
        <v>389</v>
      </c>
      <c r="C18" s="56">
        <v>2465.5500000000002</v>
      </c>
      <c r="D18" s="56">
        <v>0</v>
      </c>
      <c r="E18" s="56">
        <v>0</v>
      </c>
      <c r="F18" s="56">
        <v>0</v>
      </c>
      <c r="G18" s="56">
        <v>2465.5500000000002</v>
      </c>
      <c r="H18" s="56"/>
      <c r="I18" s="56">
        <v>2465.5500000000002</v>
      </c>
      <c r="J18" s="57"/>
    </row>
    <row r="19" spans="1:10" x14ac:dyDescent="0.25">
      <c r="A19" s="54" t="s">
        <v>390</v>
      </c>
      <c r="B19" s="55" t="s">
        <v>391</v>
      </c>
      <c r="C19" s="56">
        <v>37149836.869999997</v>
      </c>
      <c r="D19" s="56">
        <v>0</v>
      </c>
      <c r="E19" s="56">
        <v>158601.04999999999</v>
      </c>
      <c r="F19" s="56">
        <v>3008758.26</v>
      </c>
      <c r="G19" s="56">
        <v>37308437.920000002</v>
      </c>
      <c r="H19" s="56">
        <v>3008758.26</v>
      </c>
      <c r="I19" s="56">
        <v>34299679.659999996</v>
      </c>
      <c r="J19" s="57"/>
    </row>
    <row r="20" spans="1:10" x14ac:dyDescent="0.25">
      <c r="A20" s="54" t="s">
        <v>392</v>
      </c>
      <c r="B20" s="55" t="s">
        <v>393</v>
      </c>
      <c r="C20" s="56">
        <v>6977.51</v>
      </c>
      <c r="D20" s="56">
        <v>0</v>
      </c>
      <c r="E20" s="56">
        <v>6481.68</v>
      </c>
      <c r="F20" s="56">
        <v>6381.68</v>
      </c>
      <c r="G20" s="56">
        <v>13459.19</v>
      </c>
      <c r="H20" s="56">
        <v>6381.68</v>
      </c>
      <c r="I20" s="56">
        <v>7077.51</v>
      </c>
      <c r="J20" s="57"/>
    </row>
    <row r="21" spans="1:10" x14ac:dyDescent="0.25">
      <c r="A21" s="54" t="s">
        <v>394</v>
      </c>
      <c r="B21" s="55" t="s">
        <v>395</v>
      </c>
      <c r="C21" s="56">
        <v>417.75</v>
      </c>
      <c r="D21" s="56">
        <v>0</v>
      </c>
      <c r="E21" s="56">
        <v>0</v>
      </c>
      <c r="F21" s="56">
        <v>0</v>
      </c>
      <c r="G21" s="56">
        <v>417.75</v>
      </c>
      <c r="H21" s="56"/>
      <c r="I21" s="56">
        <v>417.75</v>
      </c>
      <c r="J21" s="57"/>
    </row>
    <row r="22" spans="1:10" x14ac:dyDescent="0.25">
      <c r="A22" s="54" t="s">
        <v>396</v>
      </c>
      <c r="B22" s="55" t="s">
        <v>397</v>
      </c>
      <c r="C22" s="56">
        <v>9175.5499999999993</v>
      </c>
      <c r="D22" s="56">
        <v>0</v>
      </c>
      <c r="E22" s="56">
        <v>0</v>
      </c>
      <c r="F22" s="56">
        <v>0</v>
      </c>
      <c r="G22" s="56">
        <v>9175.5499999999993</v>
      </c>
      <c r="H22" s="56"/>
      <c r="I22" s="56">
        <v>9175.5499999999993</v>
      </c>
      <c r="J22" s="57"/>
    </row>
    <row r="23" spans="1:10" x14ac:dyDescent="0.25">
      <c r="A23" s="54" t="s">
        <v>398</v>
      </c>
      <c r="B23" s="55" t="s">
        <v>399</v>
      </c>
      <c r="C23" s="56">
        <v>28998.38</v>
      </c>
      <c r="D23" s="56">
        <v>0</v>
      </c>
      <c r="E23" s="56">
        <v>1240.43</v>
      </c>
      <c r="F23" s="56">
        <v>1240.43</v>
      </c>
      <c r="G23" s="56">
        <v>30238.81</v>
      </c>
      <c r="H23" s="56">
        <v>1240.43</v>
      </c>
      <c r="I23" s="56">
        <v>28998.38</v>
      </c>
      <c r="J23" s="57"/>
    </row>
    <row r="24" spans="1:10" x14ac:dyDescent="0.25">
      <c r="A24" s="54" t="s">
        <v>400</v>
      </c>
      <c r="B24" s="55" t="s">
        <v>401</v>
      </c>
      <c r="C24" s="56">
        <v>39134.199999999997</v>
      </c>
      <c r="D24" s="56">
        <v>0</v>
      </c>
      <c r="E24" s="56">
        <v>27005.14</v>
      </c>
      <c r="F24" s="56">
        <v>34503.800000000003</v>
      </c>
      <c r="G24" s="56">
        <v>66139.34</v>
      </c>
      <c r="H24" s="56">
        <v>34503.800000000003</v>
      </c>
      <c r="I24" s="56">
        <v>31635.54</v>
      </c>
      <c r="J24" s="57"/>
    </row>
    <row r="25" spans="1:10" x14ac:dyDescent="0.25">
      <c r="A25" s="54" t="s">
        <v>402</v>
      </c>
      <c r="B25" s="55" t="s">
        <v>403</v>
      </c>
      <c r="C25" s="56">
        <v>10576202.08</v>
      </c>
      <c r="D25" s="56">
        <v>0</v>
      </c>
      <c r="E25" s="56">
        <v>10059259.619999999</v>
      </c>
      <c r="F25" s="56">
        <v>10073537.539999999</v>
      </c>
      <c r="G25" s="56">
        <v>20635461.699999999</v>
      </c>
      <c r="H25" s="56">
        <v>10073537.539999999</v>
      </c>
      <c r="I25" s="56">
        <v>10561924.16</v>
      </c>
      <c r="J25" s="57"/>
    </row>
    <row r="26" spans="1:10" x14ac:dyDescent="0.25">
      <c r="A26" s="54" t="s">
        <v>404</v>
      </c>
      <c r="B26" s="55" t="s">
        <v>405</v>
      </c>
      <c r="C26" s="56">
        <v>3617186.5</v>
      </c>
      <c r="D26" s="56">
        <v>0</v>
      </c>
      <c r="E26" s="56">
        <v>9269.2000000000007</v>
      </c>
      <c r="F26" s="56">
        <v>19153.330000000002</v>
      </c>
      <c r="G26" s="56">
        <v>3626455.7</v>
      </c>
      <c r="H26" s="56">
        <v>19153.330000000002</v>
      </c>
      <c r="I26" s="56">
        <v>3607302.37</v>
      </c>
      <c r="J26" s="57"/>
    </row>
    <row r="27" spans="1:10" x14ac:dyDescent="0.25">
      <c r="A27" s="54" t="s">
        <v>406</v>
      </c>
      <c r="B27" s="55" t="s">
        <v>407</v>
      </c>
      <c r="C27" s="56">
        <v>0</v>
      </c>
      <c r="D27" s="56">
        <v>0</v>
      </c>
      <c r="E27" s="56">
        <v>14035493.73</v>
      </c>
      <c r="F27" s="56">
        <v>14035493.73</v>
      </c>
      <c r="G27" s="56">
        <v>14035493.73</v>
      </c>
      <c r="H27" s="56">
        <v>14035493.73</v>
      </c>
      <c r="I27" s="56"/>
      <c r="J27" s="57"/>
    </row>
    <row r="28" spans="1:10" x14ac:dyDescent="0.25">
      <c r="A28" s="54" t="s">
        <v>408</v>
      </c>
      <c r="B28" s="55" t="s">
        <v>409</v>
      </c>
      <c r="C28" s="56">
        <v>130702347.02</v>
      </c>
      <c r="D28" s="56">
        <v>0</v>
      </c>
      <c r="E28" s="56">
        <v>16667034.42</v>
      </c>
      <c r="F28" s="56">
        <v>128831817.56999999</v>
      </c>
      <c r="G28" s="56">
        <v>147369381.44</v>
      </c>
      <c r="H28" s="56">
        <v>128831817.56999999</v>
      </c>
      <c r="I28" s="56">
        <v>18537563.870000001</v>
      </c>
      <c r="J28" s="57"/>
    </row>
    <row r="29" spans="1:10" x14ac:dyDescent="0.25">
      <c r="A29" s="54" t="s">
        <v>410</v>
      </c>
      <c r="B29" s="55" t="s">
        <v>411</v>
      </c>
      <c r="C29" s="56">
        <v>0</v>
      </c>
      <c r="D29" s="56">
        <v>0</v>
      </c>
      <c r="E29" s="56">
        <v>226756142.91999999</v>
      </c>
      <c r="F29" s="56">
        <v>226756142.91999999</v>
      </c>
      <c r="G29" s="56">
        <v>226756142.91999999</v>
      </c>
      <c r="H29" s="56">
        <v>226756142.91999999</v>
      </c>
      <c r="I29" s="56"/>
      <c r="J29" s="57"/>
    </row>
    <row r="30" spans="1:10" x14ac:dyDescent="0.25">
      <c r="A30" s="54" t="s">
        <v>412</v>
      </c>
      <c r="B30" s="55" t="s">
        <v>413</v>
      </c>
      <c r="C30" s="56">
        <v>0</v>
      </c>
      <c r="D30" s="56">
        <v>0</v>
      </c>
      <c r="E30" s="56">
        <v>81470253.549999997</v>
      </c>
      <c r="F30" s="56">
        <v>81470253.549999997</v>
      </c>
      <c r="G30" s="56">
        <v>81470253.549999997</v>
      </c>
      <c r="H30" s="56">
        <v>81470253.549999997</v>
      </c>
      <c r="I30" s="56"/>
      <c r="J30" s="57"/>
    </row>
    <row r="31" spans="1:10" x14ac:dyDescent="0.25">
      <c r="A31" s="54" t="s">
        <v>414</v>
      </c>
      <c r="B31" s="55" t="s">
        <v>415</v>
      </c>
      <c r="C31" s="56">
        <v>0</v>
      </c>
      <c r="D31" s="56">
        <v>0</v>
      </c>
      <c r="E31" s="56">
        <v>2252660.4500000002</v>
      </c>
      <c r="F31" s="56">
        <v>2252660.4500000002</v>
      </c>
      <c r="G31" s="56">
        <v>2252660.4500000002</v>
      </c>
      <c r="H31" s="56">
        <v>2252660.4500000002</v>
      </c>
      <c r="I31" s="56"/>
      <c r="J31" s="57"/>
    </row>
    <row r="32" spans="1:10" x14ac:dyDescent="0.25">
      <c r="A32" s="54" t="s">
        <v>416</v>
      </c>
      <c r="B32" s="55" t="s">
        <v>417</v>
      </c>
      <c r="C32" s="56">
        <v>0</v>
      </c>
      <c r="D32" s="56">
        <v>0</v>
      </c>
      <c r="E32" s="56">
        <v>63491082.640000001</v>
      </c>
      <c r="F32" s="56">
        <v>63491078.390000001</v>
      </c>
      <c r="G32" s="56">
        <v>63491082.640000001</v>
      </c>
      <c r="H32" s="56">
        <v>63491078.390000001</v>
      </c>
      <c r="I32" s="56">
        <v>4.25</v>
      </c>
      <c r="J32" s="57"/>
    </row>
    <row r="33" spans="1:10" x14ac:dyDescent="0.25">
      <c r="A33" s="54" t="s">
        <v>418</v>
      </c>
      <c r="B33" s="55" t="s">
        <v>419</v>
      </c>
      <c r="C33" s="56">
        <v>0</v>
      </c>
      <c r="D33" s="56">
        <v>0</v>
      </c>
      <c r="E33" s="56">
        <v>4763800.53</v>
      </c>
      <c r="F33" s="56">
        <v>4763800.53</v>
      </c>
      <c r="G33" s="56">
        <v>4763800.53</v>
      </c>
      <c r="H33" s="56">
        <v>4763800.53</v>
      </c>
      <c r="I33" s="56"/>
      <c r="J33" s="57"/>
    </row>
    <row r="34" spans="1:10" x14ac:dyDescent="0.25">
      <c r="A34" s="54" t="s">
        <v>420</v>
      </c>
      <c r="B34" s="55" t="s">
        <v>421</v>
      </c>
      <c r="C34" s="56">
        <v>0</v>
      </c>
      <c r="D34" s="56">
        <v>0</v>
      </c>
      <c r="E34" s="56">
        <v>2271807.4</v>
      </c>
      <c r="F34" s="56">
        <v>2184629.0299999998</v>
      </c>
      <c r="G34" s="56">
        <v>2271807.4</v>
      </c>
      <c r="H34" s="56">
        <v>2184629.0299999998</v>
      </c>
      <c r="I34" s="56">
        <v>87178.37</v>
      </c>
      <c r="J34" s="57"/>
    </row>
    <row r="35" spans="1:10" x14ac:dyDescent="0.25">
      <c r="A35" s="54" t="s">
        <v>422</v>
      </c>
      <c r="B35" s="55" t="s">
        <v>423</v>
      </c>
      <c r="C35" s="56">
        <v>0</v>
      </c>
      <c r="D35" s="56">
        <v>0</v>
      </c>
      <c r="E35" s="56">
        <v>132463.6</v>
      </c>
      <c r="F35" s="56">
        <v>132463.6</v>
      </c>
      <c r="G35" s="56">
        <v>132463.6</v>
      </c>
      <c r="H35" s="56">
        <v>132463.6</v>
      </c>
      <c r="I35" s="56"/>
      <c r="J35" s="57"/>
    </row>
    <row r="36" spans="1:10" x14ac:dyDescent="0.25">
      <c r="A36" s="54" t="s">
        <v>424</v>
      </c>
      <c r="B36" s="55" t="s">
        <v>425</v>
      </c>
      <c r="C36" s="56">
        <v>0</v>
      </c>
      <c r="D36" s="56">
        <v>0</v>
      </c>
      <c r="E36" s="56">
        <v>0</v>
      </c>
      <c r="F36" s="56">
        <v>0</v>
      </c>
      <c r="G36" s="56"/>
      <c r="H36" s="56"/>
      <c r="I36" s="56"/>
      <c r="J36" s="57"/>
    </row>
    <row r="37" spans="1:10" x14ac:dyDescent="0.25">
      <c r="A37" s="54" t="s">
        <v>426</v>
      </c>
      <c r="B37" s="55" t="s">
        <v>427</v>
      </c>
      <c r="C37" s="56">
        <v>0</v>
      </c>
      <c r="D37" s="56">
        <v>0</v>
      </c>
      <c r="E37" s="56">
        <v>395959376.5</v>
      </c>
      <c r="F37" s="56">
        <v>245743048.59</v>
      </c>
      <c r="G37" s="56">
        <v>395959376.5</v>
      </c>
      <c r="H37" s="56">
        <v>245743048.59</v>
      </c>
      <c r="I37" s="56">
        <v>150216327.91</v>
      </c>
      <c r="J37" s="57"/>
    </row>
    <row r="38" spans="1:10" x14ac:dyDescent="0.25">
      <c r="A38" s="54" t="s">
        <v>428</v>
      </c>
      <c r="B38" s="55" t="s">
        <v>429</v>
      </c>
      <c r="C38" s="56">
        <v>0</v>
      </c>
      <c r="D38" s="56">
        <v>0</v>
      </c>
      <c r="E38" s="56">
        <v>63700060</v>
      </c>
      <c r="F38" s="56">
        <v>63700060</v>
      </c>
      <c r="G38" s="56">
        <v>63700060</v>
      </c>
      <c r="H38" s="56">
        <v>63700060</v>
      </c>
      <c r="I38" s="56"/>
      <c r="J38" s="57"/>
    </row>
    <row r="39" spans="1:10" x14ac:dyDescent="0.25">
      <c r="A39" s="54" t="s">
        <v>430</v>
      </c>
      <c r="B39" s="55" t="s">
        <v>431</v>
      </c>
      <c r="C39" s="56">
        <v>0</v>
      </c>
      <c r="D39" s="56">
        <v>0</v>
      </c>
      <c r="E39" s="56">
        <v>1951.44</v>
      </c>
      <c r="F39" s="56">
        <v>1951.44</v>
      </c>
      <c r="G39" s="56">
        <v>1951.44</v>
      </c>
      <c r="H39" s="56">
        <v>1951.44</v>
      </c>
      <c r="I39" s="56"/>
      <c r="J39" s="57"/>
    </row>
    <row r="40" spans="1:10" x14ac:dyDescent="0.25">
      <c r="A40" s="54" t="s">
        <v>432</v>
      </c>
      <c r="B40" s="55" t="s">
        <v>433</v>
      </c>
      <c r="C40" s="56">
        <v>0</v>
      </c>
      <c r="D40" s="56">
        <v>0</v>
      </c>
      <c r="E40" s="56">
        <v>7414438.96</v>
      </c>
      <c r="F40" s="56">
        <v>4562393.25</v>
      </c>
      <c r="G40" s="56">
        <v>7414438.96</v>
      </c>
      <c r="H40" s="56">
        <v>4562393.25</v>
      </c>
      <c r="I40" s="56">
        <v>2852045.71</v>
      </c>
      <c r="J40" s="57"/>
    </row>
    <row r="41" spans="1:10" x14ac:dyDescent="0.25">
      <c r="A41" s="54" t="s">
        <v>434</v>
      </c>
      <c r="B41" s="55" t="s">
        <v>435</v>
      </c>
      <c r="C41" s="56">
        <v>0</v>
      </c>
      <c r="D41" s="56">
        <v>0</v>
      </c>
      <c r="E41" s="56">
        <v>2118269.5499999998</v>
      </c>
      <c r="F41" s="56">
        <v>2118269.5499999998</v>
      </c>
      <c r="G41" s="56">
        <v>2118269.5499999998</v>
      </c>
      <c r="H41" s="56">
        <v>2118269.5499999998</v>
      </c>
      <c r="I41" s="56"/>
      <c r="J41" s="57"/>
    </row>
    <row r="42" spans="1:10" x14ac:dyDescent="0.25">
      <c r="A42" s="54" t="s">
        <v>436</v>
      </c>
      <c r="B42" s="55" t="s">
        <v>437</v>
      </c>
      <c r="C42" s="56">
        <v>0</v>
      </c>
      <c r="D42" s="56">
        <v>0</v>
      </c>
      <c r="E42" s="56">
        <v>5600</v>
      </c>
      <c r="F42" s="56">
        <v>5600</v>
      </c>
      <c r="G42" s="56">
        <v>5600</v>
      </c>
      <c r="H42" s="56">
        <v>5600</v>
      </c>
      <c r="I42" s="56"/>
      <c r="J42" s="57"/>
    </row>
    <row r="43" spans="1:10" x14ac:dyDescent="0.25">
      <c r="A43" s="54" t="s">
        <v>438</v>
      </c>
      <c r="B43" s="55" t="s">
        <v>439</v>
      </c>
      <c r="C43" s="56">
        <v>0</v>
      </c>
      <c r="D43" s="56">
        <v>0</v>
      </c>
      <c r="E43" s="56">
        <v>0</v>
      </c>
      <c r="F43" s="56">
        <v>0</v>
      </c>
      <c r="G43" s="56"/>
      <c r="H43" s="56"/>
      <c r="I43" s="56"/>
      <c r="J43" s="57"/>
    </row>
    <row r="44" spans="1:10" x14ac:dyDescent="0.25">
      <c r="A44" s="54" t="s">
        <v>440</v>
      </c>
      <c r="B44" s="55" t="s">
        <v>441</v>
      </c>
      <c r="C44" s="56">
        <v>0</v>
      </c>
      <c r="D44" s="56">
        <v>0</v>
      </c>
      <c r="E44" s="56">
        <v>1119672.06</v>
      </c>
      <c r="F44" s="56">
        <v>1115071.6100000001</v>
      </c>
      <c r="G44" s="56">
        <v>1119672.06</v>
      </c>
      <c r="H44" s="56">
        <v>1115071.6100000001</v>
      </c>
      <c r="I44" s="56">
        <v>4600.45</v>
      </c>
      <c r="J44" s="57"/>
    </row>
    <row r="45" spans="1:10" x14ac:dyDescent="0.25">
      <c r="A45" s="54" t="s">
        <v>442</v>
      </c>
      <c r="B45" s="55" t="s">
        <v>443</v>
      </c>
      <c r="C45" s="56">
        <v>0</v>
      </c>
      <c r="D45" s="56">
        <v>0</v>
      </c>
      <c r="E45" s="56">
        <v>227667.89</v>
      </c>
      <c r="F45" s="56">
        <v>78697.919999999998</v>
      </c>
      <c r="G45" s="56">
        <v>227667.89</v>
      </c>
      <c r="H45" s="56">
        <v>78697.919999999998</v>
      </c>
      <c r="I45" s="56">
        <v>148969.97</v>
      </c>
      <c r="J45" s="57"/>
    </row>
    <row r="46" spans="1:10" x14ac:dyDescent="0.25">
      <c r="A46" s="54" t="s">
        <v>444</v>
      </c>
      <c r="B46" s="55" t="s">
        <v>445</v>
      </c>
      <c r="C46" s="56">
        <v>0</v>
      </c>
      <c r="D46" s="56">
        <v>0</v>
      </c>
      <c r="E46" s="56">
        <v>106058095.25</v>
      </c>
      <c r="F46" s="56">
        <v>106057701.25</v>
      </c>
      <c r="G46" s="56">
        <v>106058095.25</v>
      </c>
      <c r="H46" s="56">
        <v>106057701.25</v>
      </c>
      <c r="I46" s="56">
        <v>394</v>
      </c>
      <c r="J46" s="57"/>
    </row>
    <row r="47" spans="1:10" x14ac:dyDescent="0.25">
      <c r="A47" s="54" t="s">
        <v>446</v>
      </c>
      <c r="B47" s="55" t="s">
        <v>447</v>
      </c>
      <c r="C47" s="56">
        <v>0</v>
      </c>
      <c r="D47" s="56">
        <v>0</v>
      </c>
      <c r="E47" s="56">
        <v>631406.03</v>
      </c>
      <c r="F47" s="56">
        <v>631116.52</v>
      </c>
      <c r="G47" s="56">
        <v>631406.03</v>
      </c>
      <c r="H47" s="56">
        <v>631116.52</v>
      </c>
      <c r="I47" s="56">
        <v>289.51</v>
      </c>
      <c r="J47" s="57"/>
    </row>
    <row r="48" spans="1:10" x14ac:dyDescent="0.25">
      <c r="A48" s="54" t="s">
        <v>448</v>
      </c>
      <c r="B48" s="55" t="s">
        <v>449</v>
      </c>
      <c r="C48" s="56">
        <v>0</v>
      </c>
      <c r="D48" s="56">
        <v>0</v>
      </c>
      <c r="E48" s="56">
        <v>4118579.55</v>
      </c>
      <c r="F48" s="56">
        <v>3456636.26</v>
      </c>
      <c r="G48" s="56">
        <v>4118579.55</v>
      </c>
      <c r="H48" s="56">
        <v>3456636.26</v>
      </c>
      <c r="I48" s="56">
        <v>661943.29</v>
      </c>
      <c r="J48" s="57"/>
    </row>
    <row r="49" spans="1:10" x14ac:dyDescent="0.25">
      <c r="A49" s="54" t="s">
        <v>450</v>
      </c>
      <c r="B49" s="55" t="s">
        <v>451</v>
      </c>
      <c r="C49" s="56">
        <v>0</v>
      </c>
      <c r="D49" s="56">
        <v>0</v>
      </c>
      <c r="E49" s="56">
        <v>0</v>
      </c>
      <c r="F49" s="56">
        <v>0</v>
      </c>
      <c r="G49" s="56"/>
      <c r="H49" s="56"/>
      <c r="I49" s="56"/>
      <c r="J49" s="57"/>
    </row>
    <row r="50" spans="1:10" x14ac:dyDescent="0.25">
      <c r="A50" s="54" t="s">
        <v>452</v>
      </c>
      <c r="B50" s="55" t="s">
        <v>453</v>
      </c>
      <c r="C50" s="56">
        <v>56853379.409999996</v>
      </c>
      <c r="D50" s="56">
        <v>0</v>
      </c>
      <c r="E50" s="56">
        <v>573688</v>
      </c>
      <c r="F50" s="56">
        <v>0</v>
      </c>
      <c r="G50" s="56">
        <v>57427067.409999996</v>
      </c>
      <c r="H50" s="56"/>
      <c r="I50" s="56">
        <v>57427067.409999996</v>
      </c>
      <c r="J50" s="57"/>
    </row>
    <row r="51" spans="1:10" x14ac:dyDescent="0.25">
      <c r="A51" s="54" t="s">
        <v>454</v>
      </c>
      <c r="B51" s="55" t="s">
        <v>455</v>
      </c>
      <c r="C51" s="56">
        <v>200000</v>
      </c>
      <c r="D51" s="56">
        <v>0</v>
      </c>
      <c r="E51" s="56">
        <v>0</v>
      </c>
      <c r="F51" s="56">
        <v>0</v>
      </c>
      <c r="G51" s="56">
        <v>200000</v>
      </c>
      <c r="H51" s="56"/>
      <c r="I51" s="56">
        <v>200000</v>
      </c>
      <c r="J51" s="57"/>
    </row>
    <row r="52" spans="1:10" x14ac:dyDescent="0.25">
      <c r="A52" s="54" t="s">
        <v>456</v>
      </c>
      <c r="B52" s="55" t="s">
        <v>457</v>
      </c>
      <c r="C52" s="56">
        <v>0</v>
      </c>
      <c r="D52" s="56">
        <v>0</v>
      </c>
      <c r="E52" s="56">
        <v>0</v>
      </c>
      <c r="F52" s="56">
        <v>0</v>
      </c>
      <c r="G52" s="56"/>
      <c r="H52" s="56"/>
      <c r="I52" s="56"/>
      <c r="J52" s="57"/>
    </row>
    <row r="53" spans="1:10" x14ac:dyDescent="0.25">
      <c r="A53" s="54" t="s">
        <v>458</v>
      </c>
      <c r="B53" s="55" t="s">
        <v>435</v>
      </c>
      <c r="C53" s="56">
        <v>2118269.5499999998</v>
      </c>
      <c r="D53" s="56">
        <v>0</v>
      </c>
      <c r="E53" s="56">
        <v>0</v>
      </c>
      <c r="F53" s="56">
        <v>2118269.5499999998</v>
      </c>
      <c r="G53" s="56">
        <v>2118269.5499999998</v>
      </c>
      <c r="H53" s="56">
        <v>2118269.5499999998</v>
      </c>
      <c r="I53" s="56"/>
      <c r="J53" s="57"/>
    </row>
    <row r="54" spans="1:10" x14ac:dyDescent="0.25">
      <c r="A54" s="54" t="s">
        <v>459</v>
      </c>
      <c r="B54" s="55" t="s">
        <v>437</v>
      </c>
      <c r="C54" s="56">
        <v>60448.800000000003</v>
      </c>
      <c r="D54" s="56">
        <v>0</v>
      </c>
      <c r="E54" s="56">
        <v>0</v>
      </c>
      <c r="F54" s="56">
        <v>5600</v>
      </c>
      <c r="G54" s="56">
        <v>60448.800000000003</v>
      </c>
      <c r="H54" s="56">
        <v>5600</v>
      </c>
      <c r="I54" s="56">
        <v>54848.800000000003</v>
      </c>
      <c r="J54" s="57"/>
    </row>
    <row r="55" spans="1:10" x14ac:dyDescent="0.25">
      <c r="A55" s="54" t="s">
        <v>460</v>
      </c>
      <c r="B55" s="55" t="s">
        <v>439</v>
      </c>
      <c r="C55" s="56">
        <v>81607.320000000007</v>
      </c>
      <c r="D55" s="56">
        <v>0</v>
      </c>
      <c r="E55" s="56">
        <v>0</v>
      </c>
      <c r="F55" s="56">
        <v>0</v>
      </c>
      <c r="G55" s="56">
        <v>81607.320000000007</v>
      </c>
      <c r="H55" s="56"/>
      <c r="I55" s="56">
        <v>81607.320000000007</v>
      </c>
      <c r="J55" s="57"/>
    </row>
    <row r="56" spans="1:10" x14ac:dyDescent="0.25">
      <c r="A56" s="54" t="s">
        <v>461</v>
      </c>
      <c r="B56" s="55" t="s">
        <v>441</v>
      </c>
      <c r="C56" s="56">
        <v>1125851.6399999999</v>
      </c>
      <c r="D56" s="56">
        <v>0</v>
      </c>
      <c r="E56" s="56">
        <v>0</v>
      </c>
      <c r="F56" s="56">
        <v>1119672.06</v>
      </c>
      <c r="G56" s="56">
        <v>1125851.6399999999</v>
      </c>
      <c r="H56" s="56">
        <v>1119672.06</v>
      </c>
      <c r="I56" s="56">
        <v>6179.58</v>
      </c>
      <c r="J56" s="57"/>
    </row>
    <row r="57" spans="1:10" x14ac:dyDescent="0.25">
      <c r="A57" s="54" t="s">
        <v>462</v>
      </c>
      <c r="B57" s="55" t="s">
        <v>463</v>
      </c>
      <c r="C57" s="56">
        <v>1827916.97</v>
      </c>
      <c r="D57" s="56">
        <v>0</v>
      </c>
      <c r="E57" s="56">
        <v>0</v>
      </c>
      <c r="F57" s="56">
        <v>0</v>
      </c>
      <c r="G57" s="56">
        <v>1827916.97</v>
      </c>
      <c r="H57" s="56"/>
      <c r="I57" s="56">
        <v>1827916.97</v>
      </c>
      <c r="J57" s="57"/>
    </row>
    <row r="58" spans="1:10" x14ac:dyDescent="0.25">
      <c r="A58" s="54" t="s">
        <v>464</v>
      </c>
      <c r="B58" s="55" t="s">
        <v>443</v>
      </c>
      <c r="C58" s="56">
        <v>561756.28</v>
      </c>
      <c r="D58" s="56">
        <v>0</v>
      </c>
      <c r="E58" s="56">
        <v>47082.57</v>
      </c>
      <c r="F58" s="56">
        <v>227667.89</v>
      </c>
      <c r="G58" s="56">
        <v>608838.85</v>
      </c>
      <c r="H58" s="56">
        <v>227667.89</v>
      </c>
      <c r="I58" s="56">
        <v>381170.96</v>
      </c>
      <c r="J58" s="57"/>
    </row>
    <row r="59" spans="1:10" x14ac:dyDescent="0.25">
      <c r="A59" s="54" t="s">
        <v>465</v>
      </c>
      <c r="B59" s="55" t="s">
        <v>466</v>
      </c>
      <c r="C59" s="56">
        <v>22212.400000000001</v>
      </c>
      <c r="D59" s="56">
        <v>0</v>
      </c>
      <c r="E59" s="56">
        <v>0</v>
      </c>
      <c r="F59" s="56">
        <v>0</v>
      </c>
      <c r="G59" s="56">
        <v>22212.400000000001</v>
      </c>
      <c r="H59" s="56"/>
      <c r="I59" s="56">
        <v>22212.400000000001</v>
      </c>
      <c r="J59" s="57"/>
    </row>
    <row r="60" spans="1:10" x14ac:dyDescent="0.25">
      <c r="A60" s="54" t="s">
        <v>467</v>
      </c>
      <c r="B60" s="55" t="s">
        <v>445</v>
      </c>
      <c r="C60" s="56">
        <v>109125928.78</v>
      </c>
      <c r="D60" s="56">
        <v>0</v>
      </c>
      <c r="E60" s="56">
        <v>4429.7</v>
      </c>
      <c r="F60" s="56">
        <v>106058095.25</v>
      </c>
      <c r="G60" s="56">
        <v>109130358.48</v>
      </c>
      <c r="H60" s="56">
        <v>106058095.25</v>
      </c>
      <c r="I60" s="56">
        <v>3072263.23</v>
      </c>
      <c r="J60" s="57"/>
    </row>
    <row r="61" spans="1:10" x14ac:dyDescent="0.25">
      <c r="A61" s="54" t="s">
        <v>468</v>
      </c>
      <c r="B61" s="55" t="s">
        <v>447</v>
      </c>
      <c r="C61" s="56">
        <v>1506150.81</v>
      </c>
      <c r="D61" s="56">
        <v>0</v>
      </c>
      <c r="E61" s="56">
        <v>126354.01</v>
      </c>
      <c r="F61" s="56">
        <v>631406.03</v>
      </c>
      <c r="G61" s="56">
        <v>1632504.82</v>
      </c>
      <c r="H61" s="56">
        <v>631406.03</v>
      </c>
      <c r="I61" s="56">
        <v>1001098.79</v>
      </c>
      <c r="J61" s="57"/>
    </row>
    <row r="62" spans="1:10" x14ac:dyDescent="0.25">
      <c r="A62" s="54" t="s">
        <v>469</v>
      </c>
      <c r="B62" s="55" t="s">
        <v>449</v>
      </c>
      <c r="C62" s="56">
        <v>22602423.370000001</v>
      </c>
      <c r="D62" s="56">
        <v>0</v>
      </c>
      <c r="E62" s="56">
        <v>2164981.4</v>
      </c>
      <c r="F62" s="56">
        <v>4118579.55</v>
      </c>
      <c r="G62" s="56">
        <v>24767404.77</v>
      </c>
      <c r="H62" s="56">
        <v>4118579.55</v>
      </c>
      <c r="I62" s="56">
        <v>20648825.219999999</v>
      </c>
      <c r="J62" s="57"/>
    </row>
    <row r="63" spans="1:10" x14ac:dyDescent="0.25">
      <c r="A63" s="54" t="s">
        <v>470</v>
      </c>
      <c r="B63" s="55" t="s">
        <v>471</v>
      </c>
      <c r="C63" s="56">
        <v>0</v>
      </c>
      <c r="D63" s="56">
        <v>0</v>
      </c>
      <c r="E63" s="56">
        <v>22403.41</v>
      </c>
      <c r="F63" s="56">
        <v>22403.41</v>
      </c>
      <c r="G63" s="56">
        <v>22403.41</v>
      </c>
      <c r="H63" s="56">
        <v>22403.41</v>
      </c>
      <c r="I63" s="56"/>
      <c r="J63" s="57"/>
    </row>
    <row r="64" spans="1:10" x14ac:dyDescent="0.25">
      <c r="A64" s="54" t="s">
        <v>472</v>
      </c>
      <c r="B64" s="55" t="s">
        <v>473</v>
      </c>
      <c r="C64" s="56">
        <v>33360.35</v>
      </c>
      <c r="D64" s="56">
        <v>0</v>
      </c>
      <c r="E64" s="56">
        <v>173907.91</v>
      </c>
      <c r="F64" s="56">
        <v>166502.97</v>
      </c>
      <c r="G64" s="56">
        <v>207268.26</v>
      </c>
      <c r="H64" s="56">
        <v>166502.97</v>
      </c>
      <c r="I64" s="56">
        <v>40765.29</v>
      </c>
      <c r="J64" s="57"/>
    </row>
    <row r="65" spans="1:10" x14ac:dyDescent="0.25">
      <c r="A65" s="54" t="s">
        <v>474</v>
      </c>
      <c r="B65" s="55" t="s">
        <v>475</v>
      </c>
      <c r="C65" s="56">
        <v>50.4</v>
      </c>
      <c r="D65" s="56">
        <v>0</v>
      </c>
      <c r="E65" s="56">
        <v>260378.48</v>
      </c>
      <c r="F65" s="56">
        <v>259607.28</v>
      </c>
      <c r="G65" s="56">
        <v>260428.88</v>
      </c>
      <c r="H65" s="56">
        <v>259607.28</v>
      </c>
      <c r="I65" s="56">
        <v>821.6</v>
      </c>
      <c r="J65" s="57"/>
    </row>
    <row r="66" spans="1:10" x14ac:dyDescent="0.25">
      <c r="A66" s="54" t="s">
        <v>476</v>
      </c>
      <c r="B66" s="55" t="s">
        <v>477</v>
      </c>
      <c r="C66" s="56">
        <v>161382.14000000001</v>
      </c>
      <c r="D66" s="56">
        <v>0</v>
      </c>
      <c r="E66" s="56">
        <v>181989.52</v>
      </c>
      <c r="F66" s="56">
        <v>156389.76000000001</v>
      </c>
      <c r="G66" s="56">
        <v>343371.66</v>
      </c>
      <c r="H66" s="56">
        <v>156389.76000000001</v>
      </c>
      <c r="I66" s="56">
        <v>186981.9</v>
      </c>
      <c r="J66" s="57"/>
    </row>
    <row r="67" spans="1:10" x14ac:dyDescent="0.25">
      <c r="A67" s="54" t="s">
        <v>478</v>
      </c>
      <c r="B67" s="55" t="s">
        <v>479</v>
      </c>
      <c r="C67" s="56">
        <v>59644.88</v>
      </c>
      <c r="D67" s="56">
        <v>0</v>
      </c>
      <c r="E67" s="56">
        <v>86222.29</v>
      </c>
      <c r="F67" s="56">
        <v>92057.8</v>
      </c>
      <c r="G67" s="56">
        <v>145867.17000000001</v>
      </c>
      <c r="H67" s="56">
        <v>92057.8</v>
      </c>
      <c r="I67" s="56">
        <v>53809.37</v>
      </c>
      <c r="J67" s="57"/>
    </row>
    <row r="68" spans="1:10" x14ac:dyDescent="0.25">
      <c r="A68" s="54" t="s">
        <v>480</v>
      </c>
      <c r="B68" s="55" t="s">
        <v>481</v>
      </c>
      <c r="C68" s="56">
        <v>365.57</v>
      </c>
      <c r="D68" s="56">
        <v>0</v>
      </c>
      <c r="E68" s="56">
        <v>0</v>
      </c>
      <c r="F68" s="56">
        <v>0</v>
      </c>
      <c r="G68" s="56">
        <v>365.57</v>
      </c>
      <c r="H68" s="56"/>
      <c r="I68" s="56">
        <v>365.57</v>
      </c>
      <c r="J68" s="57"/>
    </row>
    <row r="69" spans="1:10" x14ac:dyDescent="0.25">
      <c r="A69" s="54" t="s">
        <v>482</v>
      </c>
      <c r="B69" s="55" t="s">
        <v>483</v>
      </c>
      <c r="C69" s="56">
        <v>826177.32</v>
      </c>
      <c r="D69" s="56">
        <v>0</v>
      </c>
      <c r="E69" s="56">
        <v>647609.34</v>
      </c>
      <c r="F69" s="56">
        <v>502090.55</v>
      </c>
      <c r="G69" s="56">
        <v>1473786.66</v>
      </c>
      <c r="H69" s="56">
        <v>502090.55</v>
      </c>
      <c r="I69" s="56">
        <v>971696.11</v>
      </c>
      <c r="J69" s="57"/>
    </row>
    <row r="70" spans="1:10" x14ac:dyDescent="0.25">
      <c r="A70" s="54" t="s">
        <v>484</v>
      </c>
      <c r="B70" s="55" t="s">
        <v>485</v>
      </c>
      <c r="C70" s="56">
        <v>0</v>
      </c>
      <c r="D70" s="56">
        <v>0</v>
      </c>
      <c r="E70" s="56">
        <v>0</v>
      </c>
      <c r="F70" s="56">
        <v>0</v>
      </c>
      <c r="G70" s="56"/>
      <c r="H70" s="56"/>
      <c r="I70" s="56"/>
      <c r="J70" s="57"/>
    </row>
    <row r="71" spans="1:10" x14ac:dyDescent="0.25">
      <c r="A71" s="54" t="s">
        <v>486</v>
      </c>
      <c r="B71" s="55" t="s">
        <v>487</v>
      </c>
      <c r="C71" s="56">
        <v>0</v>
      </c>
      <c r="D71" s="56">
        <v>0</v>
      </c>
      <c r="E71" s="56">
        <v>20962.419999999998</v>
      </c>
      <c r="F71" s="56">
        <v>20902.82</v>
      </c>
      <c r="G71" s="56">
        <v>20962.419999999998</v>
      </c>
      <c r="H71" s="56">
        <v>20902.82</v>
      </c>
      <c r="I71" s="56">
        <v>59.6</v>
      </c>
      <c r="J71" s="57"/>
    </row>
    <row r="72" spans="1:10" x14ac:dyDescent="0.25">
      <c r="A72" s="54" t="s">
        <v>488</v>
      </c>
      <c r="B72" s="55" t="s">
        <v>489</v>
      </c>
      <c r="C72" s="56">
        <v>0</v>
      </c>
      <c r="D72" s="56">
        <v>0</v>
      </c>
      <c r="E72" s="56">
        <v>10644.34</v>
      </c>
      <c r="F72" s="56">
        <v>10644.34</v>
      </c>
      <c r="G72" s="56">
        <v>10644.34</v>
      </c>
      <c r="H72" s="56">
        <v>10644.34</v>
      </c>
      <c r="I72" s="56"/>
      <c r="J72" s="57"/>
    </row>
    <row r="73" spans="1:10" x14ac:dyDescent="0.25">
      <c r="A73" s="54" t="s">
        <v>490</v>
      </c>
      <c r="B73" s="55" t="s">
        <v>491</v>
      </c>
      <c r="C73" s="56">
        <v>187375.46</v>
      </c>
      <c r="D73" s="56">
        <v>0</v>
      </c>
      <c r="E73" s="56">
        <v>283498.95</v>
      </c>
      <c r="F73" s="56">
        <v>145932.57999999999</v>
      </c>
      <c r="G73" s="56">
        <v>470874.41</v>
      </c>
      <c r="H73" s="56">
        <v>145932.57999999999</v>
      </c>
      <c r="I73" s="56">
        <v>324941.83</v>
      </c>
      <c r="J73" s="57"/>
    </row>
    <row r="74" spans="1:10" x14ac:dyDescent="0.25">
      <c r="A74" s="54" t="s">
        <v>492</v>
      </c>
      <c r="B74" s="55" t="s">
        <v>493</v>
      </c>
      <c r="C74" s="56">
        <v>993.44</v>
      </c>
      <c r="D74" s="56">
        <v>0</v>
      </c>
      <c r="E74" s="56">
        <v>3173.2</v>
      </c>
      <c r="F74" s="56">
        <v>4166.6400000000003</v>
      </c>
      <c r="G74" s="56">
        <v>4166.6400000000003</v>
      </c>
      <c r="H74" s="56">
        <v>4166.6400000000003</v>
      </c>
      <c r="I74" s="56"/>
      <c r="J74" s="57"/>
    </row>
    <row r="75" spans="1:10" x14ac:dyDescent="0.25">
      <c r="A75" s="54" t="s">
        <v>494</v>
      </c>
      <c r="B75" s="55" t="s">
        <v>495</v>
      </c>
      <c r="C75" s="56">
        <v>48117.34</v>
      </c>
      <c r="D75" s="56">
        <v>0</v>
      </c>
      <c r="E75" s="56">
        <v>303904.73</v>
      </c>
      <c r="F75" s="56">
        <v>263616.12</v>
      </c>
      <c r="G75" s="56">
        <v>352022.07</v>
      </c>
      <c r="H75" s="56">
        <v>263616.12</v>
      </c>
      <c r="I75" s="56">
        <v>88405.95</v>
      </c>
      <c r="J75" s="57"/>
    </row>
    <row r="76" spans="1:10" x14ac:dyDescent="0.25">
      <c r="A76" s="54" t="s">
        <v>496</v>
      </c>
      <c r="B76" s="55" t="s">
        <v>497</v>
      </c>
      <c r="C76" s="56">
        <v>0</v>
      </c>
      <c r="D76" s="56">
        <v>0</v>
      </c>
      <c r="E76" s="56">
        <v>0</v>
      </c>
      <c r="F76" s="56">
        <v>0</v>
      </c>
      <c r="G76" s="56"/>
      <c r="H76" s="56"/>
      <c r="I76" s="56"/>
      <c r="J76" s="57"/>
    </row>
    <row r="77" spans="1:10" x14ac:dyDescent="0.25">
      <c r="A77" s="54" t="s">
        <v>498</v>
      </c>
      <c r="B77" s="55" t="s">
        <v>499</v>
      </c>
      <c r="C77" s="56">
        <v>0</v>
      </c>
      <c r="D77" s="56">
        <v>0</v>
      </c>
      <c r="E77" s="56">
        <v>536.61</v>
      </c>
      <c r="F77" s="56">
        <v>536.61</v>
      </c>
      <c r="G77" s="56">
        <v>536.61</v>
      </c>
      <c r="H77" s="56">
        <v>536.61</v>
      </c>
      <c r="I77" s="56"/>
      <c r="J77" s="57"/>
    </row>
    <row r="78" spans="1:10" x14ac:dyDescent="0.25">
      <c r="A78" s="54" t="s">
        <v>500</v>
      </c>
      <c r="B78" s="55" t="s">
        <v>501</v>
      </c>
      <c r="C78" s="56">
        <v>0</v>
      </c>
      <c r="D78" s="56">
        <v>0</v>
      </c>
      <c r="E78" s="56">
        <v>602.30999999999995</v>
      </c>
      <c r="F78" s="56">
        <v>30.31</v>
      </c>
      <c r="G78" s="56">
        <v>602.30999999999995</v>
      </c>
      <c r="H78" s="56">
        <v>30.31</v>
      </c>
      <c r="I78" s="56">
        <v>572</v>
      </c>
      <c r="J78" s="57"/>
    </row>
    <row r="79" spans="1:10" x14ac:dyDescent="0.25">
      <c r="A79" s="54" t="s">
        <v>502</v>
      </c>
      <c r="B79" s="55" t="s">
        <v>503</v>
      </c>
      <c r="C79" s="56">
        <v>3675</v>
      </c>
      <c r="D79" s="56">
        <v>0</v>
      </c>
      <c r="E79" s="56">
        <v>916.42</v>
      </c>
      <c r="F79" s="56">
        <v>4591.42</v>
      </c>
      <c r="G79" s="56">
        <v>4591.42</v>
      </c>
      <c r="H79" s="56">
        <v>4591.42</v>
      </c>
      <c r="I79" s="56"/>
      <c r="J79" s="57"/>
    </row>
    <row r="80" spans="1:10" x14ac:dyDescent="0.25">
      <c r="A80" s="54" t="s">
        <v>504</v>
      </c>
      <c r="B80" s="55" t="s">
        <v>505</v>
      </c>
      <c r="C80" s="56">
        <v>0</v>
      </c>
      <c r="D80" s="56">
        <v>0</v>
      </c>
      <c r="E80" s="56">
        <v>216.8</v>
      </c>
      <c r="F80" s="56">
        <v>216.8</v>
      </c>
      <c r="G80" s="56">
        <v>216.8</v>
      </c>
      <c r="H80" s="56">
        <v>216.8</v>
      </c>
      <c r="I80" s="56"/>
      <c r="J80" s="57"/>
    </row>
    <row r="81" spans="1:10" x14ac:dyDescent="0.25">
      <c r="A81" s="54" t="s">
        <v>506</v>
      </c>
      <c r="B81" s="55" t="s">
        <v>507</v>
      </c>
      <c r="C81" s="56">
        <v>12215.84</v>
      </c>
      <c r="D81" s="56">
        <v>0</v>
      </c>
      <c r="E81" s="56">
        <v>78105.27</v>
      </c>
      <c r="F81" s="56">
        <v>88424.38</v>
      </c>
      <c r="G81" s="56">
        <v>90321.11</v>
      </c>
      <c r="H81" s="56">
        <v>88424.38</v>
      </c>
      <c r="I81" s="56">
        <v>1896.73</v>
      </c>
      <c r="J81" s="57"/>
    </row>
    <row r="82" spans="1:10" x14ac:dyDescent="0.25">
      <c r="A82" s="54" t="s">
        <v>508</v>
      </c>
      <c r="B82" s="55" t="s">
        <v>509</v>
      </c>
      <c r="C82" s="56">
        <v>392.31</v>
      </c>
      <c r="D82" s="56">
        <v>0</v>
      </c>
      <c r="E82" s="56">
        <v>0</v>
      </c>
      <c r="F82" s="56">
        <v>0</v>
      </c>
      <c r="G82" s="56">
        <v>392.31</v>
      </c>
      <c r="H82" s="56"/>
      <c r="I82" s="56">
        <v>392.31</v>
      </c>
      <c r="J82" s="57"/>
    </row>
    <row r="83" spans="1:10" x14ac:dyDescent="0.25">
      <c r="A83" s="54" t="s">
        <v>510</v>
      </c>
      <c r="B83" s="55" t="s">
        <v>511</v>
      </c>
      <c r="C83" s="56">
        <v>0</v>
      </c>
      <c r="D83" s="56">
        <v>0</v>
      </c>
      <c r="E83" s="56">
        <v>1168.9000000000001</v>
      </c>
      <c r="F83" s="56">
        <v>673.8</v>
      </c>
      <c r="G83" s="56">
        <v>1168.9000000000001</v>
      </c>
      <c r="H83" s="56">
        <v>673.8</v>
      </c>
      <c r="I83" s="56">
        <v>495.1</v>
      </c>
      <c r="J83" s="57"/>
    </row>
    <row r="84" spans="1:10" x14ac:dyDescent="0.25">
      <c r="A84" s="54" t="s">
        <v>512</v>
      </c>
      <c r="B84" s="55" t="s">
        <v>513</v>
      </c>
      <c r="C84" s="56">
        <v>0</v>
      </c>
      <c r="D84" s="56">
        <v>0</v>
      </c>
      <c r="E84" s="56">
        <v>0</v>
      </c>
      <c r="F84" s="56">
        <v>0</v>
      </c>
      <c r="G84" s="56"/>
      <c r="H84" s="56"/>
      <c r="I84" s="56"/>
      <c r="J84" s="57"/>
    </row>
    <row r="85" spans="1:10" x14ac:dyDescent="0.25">
      <c r="A85" s="54" t="s">
        <v>514</v>
      </c>
      <c r="B85" s="55" t="s">
        <v>515</v>
      </c>
      <c r="C85" s="56">
        <v>0</v>
      </c>
      <c r="D85" s="56">
        <v>0</v>
      </c>
      <c r="E85" s="56">
        <v>0</v>
      </c>
      <c r="F85" s="56">
        <v>0</v>
      </c>
      <c r="G85" s="56"/>
      <c r="H85" s="56"/>
      <c r="I85" s="56"/>
      <c r="J85" s="57"/>
    </row>
    <row r="86" spans="1:10" x14ac:dyDescent="0.25">
      <c r="A86" s="54" t="s">
        <v>516</v>
      </c>
      <c r="B86" s="55" t="s">
        <v>517</v>
      </c>
      <c r="C86" s="56">
        <v>0</v>
      </c>
      <c r="D86" s="56">
        <v>0</v>
      </c>
      <c r="E86" s="56">
        <v>0</v>
      </c>
      <c r="F86" s="56">
        <v>0</v>
      </c>
      <c r="G86" s="56"/>
      <c r="H86" s="56"/>
      <c r="I86" s="56"/>
      <c r="J86" s="57"/>
    </row>
    <row r="87" spans="1:10" x14ac:dyDescent="0.25">
      <c r="A87" s="54" t="s">
        <v>518</v>
      </c>
      <c r="B87" s="55" t="s">
        <v>519</v>
      </c>
      <c r="C87" s="56">
        <v>12014098.689999999</v>
      </c>
      <c r="D87" s="56">
        <v>0</v>
      </c>
      <c r="E87" s="56">
        <v>242889.21</v>
      </c>
      <c r="F87" s="56">
        <v>324037.15999999997</v>
      </c>
      <c r="G87" s="56">
        <v>12256987.9</v>
      </c>
      <c r="H87" s="56">
        <v>324037.15999999997</v>
      </c>
      <c r="I87" s="56">
        <v>11932950.74</v>
      </c>
      <c r="J87" s="57"/>
    </row>
    <row r="88" spans="1:10" x14ac:dyDescent="0.25">
      <c r="A88" s="54" t="s">
        <v>520</v>
      </c>
      <c r="B88" s="55" t="s">
        <v>521</v>
      </c>
      <c r="C88" s="56">
        <v>38494865.229999997</v>
      </c>
      <c r="D88" s="56">
        <v>0</v>
      </c>
      <c r="E88" s="56">
        <v>435128.98</v>
      </c>
      <c r="F88" s="56">
        <v>1302960.5900000001</v>
      </c>
      <c r="G88" s="56">
        <v>38929994.210000001</v>
      </c>
      <c r="H88" s="56">
        <v>1302960.5900000001</v>
      </c>
      <c r="I88" s="56">
        <v>37627033.619999997</v>
      </c>
      <c r="J88" s="57"/>
    </row>
    <row r="89" spans="1:10" x14ac:dyDescent="0.25">
      <c r="A89" s="54" t="s">
        <v>522</v>
      </c>
      <c r="B89" s="55" t="s">
        <v>523</v>
      </c>
      <c r="C89" s="56">
        <v>50130046.609999999</v>
      </c>
      <c r="D89" s="56">
        <v>0</v>
      </c>
      <c r="E89" s="56">
        <v>166689621.65000001</v>
      </c>
      <c r="F89" s="56">
        <v>418152.34</v>
      </c>
      <c r="G89" s="56">
        <v>216819668.25999999</v>
      </c>
      <c r="H89" s="56">
        <v>418152.34</v>
      </c>
      <c r="I89" s="56">
        <v>216401515.91999999</v>
      </c>
      <c r="J89" s="57"/>
    </row>
    <row r="90" spans="1:10" x14ac:dyDescent="0.25">
      <c r="A90" s="54" t="s">
        <v>524</v>
      </c>
      <c r="B90" s="55" t="s">
        <v>525</v>
      </c>
      <c r="C90" s="56">
        <v>299109.19</v>
      </c>
      <c r="D90" s="56">
        <v>0</v>
      </c>
      <c r="E90" s="56">
        <v>16311.54</v>
      </c>
      <c r="F90" s="56">
        <v>18379.41</v>
      </c>
      <c r="G90" s="56">
        <v>315420.73</v>
      </c>
      <c r="H90" s="56">
        <v>18379.41</v>
      </c>
      <c r="I90" s="56">
        <v>297041.32</v>
      </c>
      <c r="J90" s="57"/>
    </row>
    <row r="91" spans="1:10" x14ac:dyDescent="0.25">
      <c r="A91" s="54" t="s">
        <v>526</v>
      </c>
      <c r="B91" s="55" t="s">
        <v>527</v>
      </c>
      <c r="C91" s="56">
        <v>45519391.5</v>
      </c>
      <c r="D91" s="56">
        <v>0</v>
      </c>
      <c r="E91" s="56">
        <v>1425309.58</v>
      </c>
      <c r="F91" s="56">
        <v>1380089.75</v>
      </c>
      <c r="G91" s="56">
        <v>46944701.079999998</v>
      </c>
      <c r="H91" s="56">
        <v>1380089.75</v>
      </c>
      <c r="I91" s="56">
        <v>45564611.329999998</v>
      </c>
      <c r="J91" s="57"/>
    </row>
    <row r="92" spans="1:10" x14ac:dyDescent="0.25">
      <c r="A92" s="54" t="s">
        <v>528</v>
      </c>
      <c r="B92" s="55" t="s">
        <v>529</v>
      </c>
      <c r="C92" s="56">
        <v>1079503.04</v>
      </c>
      <c r="D92" s="56">
        <v>0</v>
      </c>
      <c r="E92" s="56">
        <v>540785</v>
      </c>
      <c r="F92" s="56">
        <v>6150.81</v>
      </c>
      <c r="G92" s="56">
        <v>1620288.04</v>
      </c>
      <c r="H92" s="56">
        <v>6150.81</v>
      </c>
      <c r="I92" s="56">
        <v>1614137.23</v>
      </c>
      <c r="J92" s="57"/>
    </row>
    <row r="93" spans="1:10" x14ac:dyDescent="0.25">
      <c r="A93" s="54" t="s">
        <v>530</v>
      </c>
      <c r="B93" s="55" t="s">
        <v>531</v>
      </c>
      <c r="C93" s="56">
        <v>839697.55</v>
      </c>
      <c r="D93" s="56">
        <v>0</v>
      </c>
      <c r="E93" s="56">
        <v>1168.32</v>
      </c>
      <c r="F93" s="56">
        <v>489386.13</v>
      </c>
      <c r="G93" s="56">
        <v>840865.87</v>
      </c>
      <c r="H93" s="56">
        <v>489386.13</v>
      </c>
      <c r="I93" s="56">
        <v>351479.74</v>
      </c>
      <c r="J93" s="57"/>
    </row>
    <row r="94" spans="1:10" x14ac:dyDescent="0.25">
      <c r="A94" s="54" t="s">
        <v>532</v>
      </c>
      <c r="B94" s="55" t="s">
        <v>533</v>
      </c>
      <c r="C94" s="56">
        <v>206250.08</v>
      </c>
      <c r="D94" s="56">
        <v>0</v>
      </c>
      <c r="E94" s="56">
        <v>87038.1</v>
      </c>
      <c r="F94" s="56">
        <v>71403.360000000001</v>
      </c>
      <c r="G94" s="56">
        <v>293288.18</v>
      </c>
      <c r="H94" s="56">
        <v>71403.360000000001</v>
      </c>
      <c r="I94" s="56">
        <v>221884.82</v>
      </c>
      <c r="J94" s="57"/>
    </row>
    <row r="95" spans="1:10" x14ac:dyDescent="0.25">
      <c r="A95" s="54" t="s">
        <v>534</v>
      </c>
      <c r="B95" s="55" t="s">
        <v>535</v>
      </c>
      <c r="C95" s="56">
        <v>30691.17</v>
      </c>
      <c r="D95" s="56">
        <v>0</v>
      </c>
      <c r="E95" s="56">
        <v>232</v>
      </c>
      <c r="F95" s="56">
        <v>1051.74</v>
      </c>
      <c r="G95" s="56">
        <v>30923.17</v>
      </c>
      <c r="H95" s="56">
        <v>1051.74</v>
      </c>
      <c r="I95" s="56">
        <v>29871.43</v>
      </c>
      <c r="J95" s="57"/>
    </row>
    <row r="96" spans="1:10" x14ac:dyDescent="0.25">
      <c r="A96" s="54" t="s">
        <v>536</v>
      </c>
      <c r="B96" s="55" t="s">
        <v>537</v>
      </c>
      <c r="C96" s="56">
        <v>292066.19</v>
      </c>
      <c r="D96" s="56">
        <v>0</v>
      </c>
      <c r="E96" s="56">
        <v>75869.179999999993</v>
      </c>
      <c r="F96" s="56">
        <v>3763.2</v>
      </c>
      <c r="G96" s="56">
        <v>367935.37</v>
      </c>
      <c r="H96" s="56">
        <v>3763.2</v>
      </c>
      <c r="I96" s="56">
        <v>364172.17</v>
      </c>
      <c r="J96" s="57"/>
    </row>
    <row r="97" spans="1:10" x14ac:dyDescent="0.25">
      <c r="A97" s="54" t="s">
        <v>538</v>
      </c>
      <c r="B97" s="55" t="s">
        <v>539</v>
      </c>
      <c r="C97" s="56">
        <v>7307.6</v>
      </c>
      <c r="D97" s="56">
        <v>0</v>
      </c>
      <c r="E97" s="56">
        <v>0</v>
      </c>
      <c r="F97" s="56">
        <v>0</v>
      </c>
      <c r="G97" s="56">
        <v>7307.6</v>
      </c>
      <c r="H97" s="56"/>
      <c r="I97" s="56">
        <v>7307.6</v>
      </c>
      <c r="J97" s="57"/>
    </row>
    <row r="98" spans="1:10" x14ac:dyDescent="0.25">
      <c r="A98" s="54" t="s">
        <v>540</v>
      </c>
      <c r="B98" s="55" t="s">
        <v>541</v>
      </c>
      <c r="C98" s="56">
        <v>41092.699999999997</v>
      </c>
      <c r="D98" s="56">
        <v>0</v>
      </c>
      <c r="E98" s="56">
        <v>9215</v>
      </c>
      <c r="F98" s="56">
        <v>0</v>
      </c>
      <c r="G98" s="56">
        <v>50307.7</v>
      </c>
      <c r="H98" s="56"/>
      <c r="I98" s="56">
        <v>50307.7</v>
      </c>
      <c r="J98" s="57"/>
    </row>
    <row r="99" spans="1:10" x14ac:dyDescent="0.25">
      <c r="A99" s="54" t="s">
        <v>542</v>
      </c>
      <c r="B99" s="55" t="s">
        <v>543</v>
      </c>
      <c r="C99" s="56">
        <v>39671707.159999996</v>
      </c>
      <c r="D99" s="56">
        <v>0</v>
      </c>
      <c r="E99" s="56">
        <v>0</v>
      </c>
      <c r="F99" s="56">
        <v>0</v>
      </c>
      <c r="G99" s="56">
        <v>39671707.159999996</v>
      </c>
      <c r="H99" s="56"/>
      <c r="I99" s="56">
        <v>39671707.159999996</v>
      </c>
      <c r="J99" s="57"/>
    </row>
    <row r="100" spans="1:10" x14ac:dyDescent="0.25">
      <c r="A100" s="54" t="s">
        <v>544</v>
      </c>
      <c r="B100" s="55" t="s">
        <v>545</v>
      </c>
      <c r="C100" s="56">
        <v>1707565555.25</v>
      </c>
      <c r="D100" s="56">
        <v>0</v>
      </c>
      <c r="E100" s="56">
        <v>2081830.28</v>
      </c>
      <c r="F100" s="56">
        <v>0</v>
      </c>
      <c r="G100" s="56">
        <v>1709647385.53</v>
      </c>
      <c r="H100" s="56"/>
      <c r="I100" s="56">
        <v>1709647385.53</v>
      </c>
      <c r="J100" s="57"/>
    </row>
    <row r="101" spans="1:10" x14ac:dyDescent="0.25">
      <c r="A101" s="54" t="s">
        <v>546</v>
      </c>
      <c r="B101" s="55" t="s">
        <v>547</v>
      </c>
      <c r="C101" s="56">
        <v>183947.4</v>
      </c>
      <c r="D101" s="56">
        <v>0</v>
      </c>
      <c r="E101" s="56">
        <v>78390.399999999994</v>
      </c>
      <c r="F101" s="56">
        <v>53801</v>
      </c>
      <c r="G101" s="56">
        <v>262337.8</v>
      </c>
      <c r="H101" s="56">
        <v>53801</v>
      </c>
      <c r="I101" s="56">
        <v>208536.8</v>
      </c>
      <c r="J101" s="57"/>
    </row>
    <row r="102" spans="1:10" x14ac:dyDescent="0.25">
      <c r="A102" s="54" t="s">
        <v>548</v>
      </c>
      <c r="B102" s="55" t="s">
        <v>549</v>
      </c>
      <c r="C102" s="56">
        <v>0</v>
      </c>
      <c r="D102" s="56">
        <v>7471358.3499999996</v>
      </c>
      <c r="E102" s="56">
        <v>203064.48</v>
      </c>
      <c r="F102" s="56">
        <v>711879.68000000005</v>
      </c>
      <c r="G102" s="56">
        <v>203064.48</v>
      </c>
      <c r="H102" s="56">
        <v>8183238.0300000003</v>
      </c>
      <c r="I102" s="56"/>
      <c r="J102" s="57">
        <v>7980173.5499999998</v>
      </c>
    </row>
    <row r="103" spans="1:10" x14ac:dyDescent="0.25">
      <c r="A103" s="54" t="s">
        <v>550</v>
      </c>
      <c r="B103" s="55" t="s">
        <v>551</v>
      </c>
      <c r="C103" s="56">
        <v>0</v>
      </c>
      <c r="D103" s="56">
        <v>23144370.629999999</v>
      </c>
      <c r="E103" s="56">
        <v>950556.93</v>
      </c>
      <c r="F103" s="56">
        <v>2416593.7400000002</v>
      </c>
      <c r="G103" s="56">
        <v>950556.93</v>
      </c>
      <c r="H103" s="56">
        <v>25560964.370000001</v>
      </c>
      <c r="I103" s="56"/>
      <c r="J103" s="57">
        <v>24610407.440000001</v>
      </c>
    </row>
    <row r="104" spans="1:10" x14ac:dyDescent="0.25">
      <c r="A104" s="54" t="s">
        <v>552</v>
      </c>
      <c r="B104" s="55" t="s">
        <v>553</v>
      </c>
      <c r="C104" s="56">
        <v>0</v>
      </c>
      <c r="D104" s="56">
        <v>38105363.380000003</v>
      </c>
      <c r="E104" s="56">
        <v>350525.14</v>
      </c>
      <c r="F104" s="56">
        <v>5537365.5999999996</v>
      </c>
      <c r="G104" s="56">
        <v>350525.14</v>
      </c>
      <c r="H104" s="56">
        <v>43642728.979999997</v>
      </c>
      <c r="I104" s="56"/>
      <c r="J104" s="57">
        <v>43292203.840000004</v>
      </c>
    </row>
    <row r="105" spans="1:10" x14ac:dyDescent="0.25">
      <c r="A105" s="54" t="s">
        <v>554</v>
      </c>
      <c r="B105" s="55" t="s">
        <v>555</v>
      </c>
      <c r="C105" s="56">
        <v>0</v>
      </c>
      <c r="D105" s="56">
        <v>215960.7</v>
      </c>
      <c r="E105" s="56">
        <v>16488.849999999999</v>
      </c>
      <c r="F105" s="56">
        <v>8380.7000000000007</v>
      </c>
      <c r="G105" s="56">
        <v>16488.849999999999</v>
      </c>
      <c r="H105" s="56">
        <v>224341.4</v>
      </c>
      <c r="I105" s="56"/>
      <c r="J105" s="57">
        <v>207852.55</v>
      </c>
    </row>
    <row r="106" spans="1:10" x14ac:dyDescent="0.25">
      <c r="A106" s="54" t="s">
        <v>556</v>
      </c>
      <c r="B106" s="55" t="s">
        <v>557</v>
      </c>
      <c r="C106" s="56">
        <v>0</v>
      </c>
      <c r="D106" s="56">
        <v>35927090.409999996</v>
      </c>
      <c r="E106" s="56">
        <v>1181765.24</v>
      </c>
      <c r="F106" s="56">
        <v>2356675.75</v>
      </c>
      <c r="G106" s="56">
        <v>1181765.24</v>
      </c>
      <c r="H106" s="56">
        <v>38283766.159999996</v>
      </c>
      <c r="I106" s="56"/>
      <c r="J106" s="57">
        <v>37102000.920000002</v>
      </c>
    </row>
    <row r="107" spans="1:10" x14ac:dyDescent="0.25">
      <c r="A107" s="54" t="s">
        <v>558</v>
      </c>
      <c r="B107" s="55" t="s">
        <v>559</v>
      </c>
      <c r="C107" s="56">
        <v>0</v>
      </c>
      <c r="D107" s="56">
        <v>1626.99</v>
      </c>
      <c r="E107" s="56">
        <v>0</v>
      </c>
      <c r="F107" s="56">
        <v>0</v>
      </c>
      <c r="G107" s="56"/>
      <c r="H107" s="56">
        <v>1626.99</v>
      </c>
      <c r="I107" s="56"/>
      <c r="J107" s="57">
        <v>1626.99</v>
      </c>
    </row>
    <row r="108" spans="1:10" x14ac:dyDescent="0.25">
      <c r="A108" s="54" t="s">
        <v>560</v>
      </c>
      <c r="B108" s="55" t="s">
        <v>561</v>
      </c>
      <c r="C108" s="56">
        <v>0</v>
      </c>
      <c r="D108" s="56">
        <v>300763.59000000003</v>
      </c>
      <c r="E108" s="56">
        <v>99604.89</v>
      </c>
      <c r="F108" s="56">
        <v>36381.06</v>
      </c>
      <c r="G108" s="56">
        <v>99604.89</v>
      </c>
      <c r="H108" s="56">
        <v>337144.65</v>
      </c>
      <c r="I108" s="56"/>
      <c r="J108" s="57">
        <v>237539.76</v>
      </c>
    </row>
    <row r="109" spans="1:10" x14ac:dyDescent="0.25">
      <c r="A109" s="54" t="s">
        <v>562</v>
      </c>
      <c r="B109" s="55" t="s">
        <v>563</v>
      </c>
      <c r="C109" s="56">
        <v>0</v>
      </c>
      <c r="D109" s="56">
        <v>3115.59</v>
      </c>
      <c r="E109" s="56">
        <v>511.3</v>
      </c>
      <c r="F109" s="56">
        <v>35.909999999999997</v>
      </c>
      <c r="G109" s="56">
        <v>511.3</v>
      </c>
      <c r="H109" s="56">
        <v>3151.5</v>
      </c>
      <c r="I109" s="56"/>
      <c r="J109" s="57">
        <v>2640.2</v>
      </c>
    </row>
    <row r="110" spans="1:10" x14ac:dyDescent="0.25">
      <c r="A110" s="54" t="s">
        <v>564</v>
      </c>
      <c r="B110" s="55" t="s">
        <v>565</v>
      </c>
      <c r="C110" s="56">
        <v>0</v>
      </c>
      <c r="D110" s="56">
        <v>45522.81</v>
      </c>
      <c r="E110" s="56">
        <v>508.04</v>
      </c>
      <c r="F110" s="56">
        <v>31724.62</v>
      </c>
      <c r="G110" s="56">
        <v>508.04</v>
      </c>
      <c r="H110" s="56">
        <v>77247.429999999993</v>
      </c>
      <c r="I110" s="56"/>
      <c r="J110" s="57">
        <v>76739.39</v>
      </c>
    </row>
    <row r="111" spans="1:10" x14ac:dyDescent="0.25">
      <c r="A111" s="54" t="s">
        <v>566</v>
      </c>
      <c r="B111" s="55" t="s">
        <v>567</v>
      </c>
      <c r="C111" s="56">
        <v>0</v>
      </c>
      <c r="D111" s="56">
        <v>1315.34</v>
      </c>
      <c r="E111" s="56">
        <v>0</v>
      </c>
      <c r="F111" s="56">
        <v>657.67</v>
      </c>
      <c r="G111" s="56"/>
      <c r="H111" s="56">
        <v>1973.01</v>
      </c>
      <c r="I111" s="56"/>
      <c r="J111" s="57">
        <v>1973.01</v>
      </c>
    </row>
    <row r="112" spans="1:10" x14ac:dyDescent="0.25">
      <c r="A112" s="54" t="s">
        <v>568</v>
      </c>
      <c r="B112" s="55" t="s">
        <v>543</v>
      </c>
      <c r="C112" s="56">
        <v>40725862.270000003</v>
      </c>
      <c r="D112" s="56">
        <v>0</v>
      </c>
      <c r="E112" s="56">
        <v>170711.65</v>
      </c>
      <c r="F112" s="56">
        <v>569793.72</v>
      </c>
      <c r="G112" s="56">
        <v>40896573.920000002</v>
      </c>
      <c r="H112" s="56">
        <v>569793.72</v>
      </c>
      <c r="I112" s="56">
        <v>40326780.200000003</v>
      </c>
      <c r="J112" s="57"/>
    </row>
    <row r="113" spans="1:10" x14ac:dyDescent="0.25">
      <c r="A113" s="54" t="s">
        <v>569</v>
      </c>
      <c r="B113" s="55" t="s">
        <v>545</v>
      </c>
      <c r="C113" s="56">
        <v>135650159.61000001</v>
      </c>
      <c r="D113" s="56">
        <v>0</v>
      </c>
      <c r="E113" s="56">
        <v>301414.31</v>
      </c>
      <c r="F113" s="56">
        <v>143756.6</v>
      </c>
      <c r="G113" s="56">
        <v>135951573.91999999</v>
      </c>
      <c r="H113" s="56">
        <v>143756.6</v>
      </c>
      <c r="I113" s="56">
        <v>135807817.31999999</v>
      </c>
      <c r="J113" s="57"/>
    </row>
    <row r="114" spans="1:10" x14ac:dyDescent="0.25">
      <c r="A114" s="54" t="s">
        <v>570</v>
      </c>
      <c r="B114" s="55" t="s">
        <v>571</v>
      </c>
      <c r="C114" s="56">
        <v>1496555009.4300001</v>
      </c>
      <c r="D114" s="56">
        <v>0</v>
      </c>
      <c r="E114" s="56">
        <v>70381338.590000004</v>
      </c>
      <c r="F114" s="56">
        <v>0</v>
      </c>
      <c r="G114" s="56">
        <v>1566936348.02</v>
      </c>
      <c r="H114" s="56"/>
      <c r="I114" s="56">
        <v>1566936348.02</v>
      </c>
      <c r="J114" s="57"/>
    </row>
    <row r="115" spans="1:10" x14ac:dyDescent="0.25">
      <c r="A115" s="54" t="s">
        <v>572</v>
      </c>
      <c r="B115" s="55" t="s">
        <v>519</v>
      </c>
      <c r="C115" s="56">
        <v>0</v>
      </c>
      <c r="D115" s="56">
        <v>0</v>
      </c>
      <c r="E115" s="56">
        <v>0</v>
      </c>
      <c r="F115" s="56">
        <v>0</v>
      </c>
      <c r="G115" s="56"/>
      <c r="H115" s="56"/>
      <c r="I115" s="56"/>
      <c r="J115" s="57"/>
    </row>
    <row r="116" spans="1:10" x14ac:dyDescent="0.25">
      <c r="A116" s="54" t="s">
        <v>573</v>
      </c>
      <c r="B116" s="55" t="s">
        <v>521</v>
      </c>
      <c r="C116" s="56">
        <v>0</v>
      </c>
      <c r="D116" s="56">
        <v>0</v>
      </c>
      <c r="E116" s="56">
        <v>0</v>
      </c>
      <c r="F116" s="56">
        <v>0</v>
      </c>
      <c r="G116" s="56"/>
      <c r="H116" s="56"/>
      <c r="I116" s="56"/>
      <c r="J116" s="57"/>
    </row>
    <row r="117" spans="1:10" x14ac:dyDescent="0.25">
      <c r="A117" s="54" t="s">
        <v>574</v>
      </c>
      <c r="B117" s="55" t="s">
        <v>527</v>
      </c>
      <c r="C117" s="56">
        <v>0</v>
      </c>
      <c r="D117" s="56">
        <v>0</v>
      </c>
      <c r="E117" s="56">
        <v>0</v>
      </c>
      <c r="F117" s="56">
        <v>0</v>
      </c>
      <c r="G117" s="56"/>
      <c r="H117" s="56"/>
      <c r="I117" s="56"/>
      <c r="J117" s="57"/>
    </row>
    <row r="118" spans="1:10" x14ac:dyDescent="0.25">
      <c r="A118" s="54" t="s">
        <v>575</v>
      </c>
      <c r="B118" s="55" t="s">
        <v>529</v>
      </c>
      <c r="C118" s="56">
        <v>0</v>
      </c>
      <c r="D118" s="56">
        <v>0</v>
      </c>
      <c r="E118" s="56">
        <v>0</v>
      </c>
      <c r="F118" s="56">
        <v>0</v>
      </c>
      <c r="G118" s="56"/>
      <c r="H118" s="56"/>
      <c r="I118" s="56"/>
      <c r="J118" s="57"/>
    </row>
    <row r="119" spans="1:10" x14ac:dyDescent="0.25">
      <c r="A119" s="54" t="s">
        <v>576</v>
      </c>
      <c r="B119" s="55" t="s">
        <v>577</v>
      </c>
      <c r="C119" s="56">
        <v>0</v>
      </c>
      <c r="D119" s="56">
        <v>0</v>
      </c>
      <c r="E119" s="56">
        <v>1486.83</v>
      </c>
      <c r="F119" s="56">
        <v>1486.83</v>
      </c>
      <c r="G119" s="56">
        <v>1486.83</v>
      </c>
      <c r="H119" s="56">
        <v>1486.83</v>
      </c>
      <c r="I119" s="56"/>
      <c r="J119" s="57"/>
    </row>
    <row r="120" spans="1:10" x14ac:dyDescent="0.25">
      <c r="A120" s="54" t="s">
        <v>578</v>
      </c>
      <c r="B120" s="55" t="s">
        <v>579</v>
      </c>
      <c r="C120" s="56">
        <v>0</v>
      </c>
      <c r="D120" s="56">
        <v>0</v>
      </c>
      <c r="E120" s="56">
        <v>12536.73</v>
      </c>
      <c r="F120" s="56">
        <v>12536.73</v>
      </c>
      <c r="G120" s="56">
        <v>12536.73</v>
      </c>
      <c r="H120" s="56">
        <v>12536.73</v>
      </c>
      <c r="I120" s="56"/>
      <c r="J120" s="57"/>
    </row>
    <row r="121" spans="1:10" x14ac:dyDescent="0.25">
      <c r="A121" s="54" t="s">
        <v>580</v>
      </c>
      <c r="B121" s="55" t="s">
        <v>581</v>
      </c>
      <c r="C121" s="56">
        <v>0</v>
      </c>
      <c r="D121" s="56">
        <v>0</v>
      </c>
      <c r="E121" s="56">
        <v>112</v>
      </c>
      <c r="F121" s="56">
        <v>112</v>
      </c>
      <c r="G121" s="56">
        <v>112</v>
      </c>
      <c r="H121" s="56">
        <v>112</v>
      </c>
      <c r="I121" s="56"/>
      <c r="J121" s="57"/>
    </row>
    <row r="122" spans="1:10" x14ac:dyDescent="0.25">
      <c r="A122" s="54" t="s">
        <v>582</v>
      </c>
      <c r="B122" s="55" t="s">
        <v>583</v>
      </c>
      <c r="C122" s="56">
        <v>0</v>
      </c>
      <c r="D122" s="56">
        <v>0</v>
      </c>
      <c r="E122" s="56">
        <v>0</v>
      </c>
      <c r="F122" s="56">
        <v>0</v>
      </c>
      <c r="G122" s="56"/>
      <c r="H122" s="56"/>
      <c r="I122" s="56"/>
      <c r="J122" s="57"/>
    </row>
    <row r="123" spans="1:10" x14ac:dyDescent="0.25">
      <c r="A123" s="54" t="s">
        <v>584</v>
      </c>
      <c r="B123" s="55" t="s">
        <v>585</v>
      </c>
      <c r="C123" s="56">
        <v>0</v>
      </c>
      <c r="D123" s="56">
        <v>0</v>
      </c>
      <c r="E123" s="56">
        <v>0</v>
      </c>
      <c r="F123" s="56">
        <v>0</v>
      </c>
      <c r="G123" s="56"/>
      <c r="H123" s="56"/>
      <c r="I123" s="56"/>
      <c r="J123" s="57"/>
    </row>
    <row r="124" spans="1:10" x14ac:dyDescent="0.25">
      <c r="A124" s="54" t="s">
        <v>586</v>
      </c>
      <c r="B124" s="55" t="s">
        <v>587</v>
      </c>
      <c r="C124" s="56">
        <v>0</v>
      </c>
      <c r="D124" s="56">
        <v>0</v>
      </c>
      <c r="E124" s="56">
        <v>0</v>
      </c>
      <c r="F124" s="56">
        <v>0</v>
      </c>
      <c r="G124" s="56"/>
      <c r="H124" s="56"/>
      <c r="I124" s="56"/>
      <c r="J124" s="57"/>
    </row>
    <row r="125" spans="1:10" x14ac:dyDescent="0.25">
      <c r="A125" s="54" t="s">
        <v>588</v>
      </c>
      <c r="B125" s="55" t="s">
        <v>589</v>
      </c>
      <c r="C125" s="56">
        <v>0</v>
      </c>
      <c r="D125" s="56">
        <v>0</v>
      </c>
      <c r="E125" s="56">
        <v>0</v>
      </c>
      <c r="F125" s="56">
        <v>0</v>
      </c>
      <c r="G125" s="56"/>
      <c r="H125" s="56"/>
      <c r="I125" s="56"/>
      <c r="J125" s="57"/>
    </row>
    <row r="126" spans="1:10" x14ac:dyDescent="0.25">
      <c r="A126" s="54" t="s">
        <v>590</v>
      </c>
      <c r="B126" s="55" t="s">
        <v>591</v>
      </c>
      <c r="C126" s="56">
        <v>0</v>
      </c>
      <c r="D126" s="56">
        <v>0</v>
      </c>
      <c r="E126" s="56">
        <v>7716.43</v>
      </c>
      <c r="F126" s="56">
        <v>7716.43</v>
      </c>
      <c r="G126" s="56">
        <v>7716.43</v>
      </c>
      <c r="H126" s="56">
        <v>7716.43</v>
      </c>
      <c r="I126" s="56"/>
      <c r="J126" s="57"/>
    </row>
    <row r="127" spans="1:10" x14ac:dyDescent="0.25">
      <c r="A127" s="54" t="s">
        <v>592</v>
      </c>
      <c r="B127" s="55" t="s">
        <v>593</v>
      </c>
      <c r="C127" s="56">
        <v>0</v>
      </c>
      <c r="D127" s="56">
        <v>0</v>
      </c>
      <c r="E127" s="56">
        <v>0</v>
      </c>
      <c r="F127" s="56">
        <v>0</v>
      </c>
      <c r="G127" s="56"/>
      <c r="H127" s="56"/>
      <c r="I127" s="56"/>
      <c r="J127" s="57"/>
    </row>
    <row r="128" spans="1:10" x14ac:dyDescent="0.25">
      <c r="A128" s="54" t="s">
        <v>594</v>
      </c>
      <c r="B128" s="55" t="s">
        <v>595</v>
      </c>
      <c r="C128" s="56">
        <v>0</v>
      </c>
      <c r="D128" s="56">
        <v>0</v>
      </c>
      <c r="E128" s="56">
        <v>0</v>
      </c>
      <c r="F128" s="56">
        <v>0</v>
      </c>
      <c r="G128" s="56"/>
      <c r="H128" s="56"/>
      <c r="I128" s="56"/>
      <c r="J128" s="57"/>
    </row>
    <row r="129" spans="1:10" x14ac:dyDescent="0.25">
      <c r="A129" s="54" t="s">
        <v>596</v>
      </c>
      <c r="B129" s="55" t="s">
        <v>597</v>
      </c>
      <c r="C129" s="56">
        <v>0</v>
      </c>
      <c r="D129" s="56">
        <v>0</v>
      </c>
      <c r="E129" s="56">
        <v>0</v>
      </c>
      <c r="F129" s="56">
        <v>0</v>
      </c>
      <c r="G129" s="56"/>
      <c r="H129" s="56"/>
      <c r="I129" s="56"/>
      <c r="J129" s="57"/>
    </row>
    <row r="130" spans="1:10" x14ac:dyDescent="0.25">
      <c r="A130" s="54" t="s">
        <v>598</v>
      </c>
      <c r="B130" s="55" t="s">
        <v>599</v>
      </c>
      <c r="C130" s="56">
        <v>0</v>
      </c>
      <c r="D130" s="56">
        <v>0</v>
      </c>
      <c r="E130" s="56">
        <v>0</v>
      </c>
      <c r="F130" s="56">
        <v>0</v>
      </c>
      <c r="G130" s="56"/>
      <c r="H130" s="56"/>
      <c r="I130" s="56"/>
      <c r="J130" s="57"/>
    </row>
    <row r="131" spans="1:10" x14ac:dyDescent="0.25">
      <c r="A131" s="54" t="s">
        <v>600</v>
      </c>
      <c r="B131" s="55" t="s">
        <v>601</v>
      </c>
      <c r="C131" s="56">
        <v>0</v>
      </c>
      <c r="D131" s="56">
        <v>0</v>
      </c>
      <c r="E131" s="56">
        <v>0</v>
      </c>
      <c r="F131" s="56">
        <v>0</v>
      </c>
      <c r="G131" s="56"/>
      <c r="H131" s="56"/>
      <c r="I131" s="56"/>
      <c r="J131" s="57"/>
    </row>
    <row r="132" spans="1:10" x14ac:dyDescent="0.25">
      <c r="A132" s="54" t="s">
        <v>602</v>
      </c>
      <c r="B132" s="55" t="s">
        <v>603</v>
      </c>
      <c r="C132" s="56">
        <v>0</v>
      </c>
      <c r="D132" s="56">
        <v>0</v>
      </c>
      <c r="E132" s="56">
        <v>15268724.289999999</v>
      </c>
      <c r="F132" s="56">
        <v>15268724.289999999</v>
      </c>
      <c r="G132" s="56">
        <v>15268724.289999999</v>
      </c>
      <c r="H132" s="56">
        <v>15268724.289999999</v>
      </c>
      <c r="I132" s="56"/>
      <c r="J132" s="57"/>
    </row>
    <row r="133" spans="1:10" x14ac:dyDescent="0.25">
      <c r="A133" s="54" t="s">
        <v>604</v>
      </c>
      <c r="B133" s="55" t="s">
        <v>605</v>
      </c>
      <c r="C133" s="56">
        <v>0</v>
      </c>
      <c r="D133" s="56">
        <v>0</v>
      </c>
      <c r="E133" s="56">
        <v>18750</v>
      </c>
      <c r="F133" s="56">
        <v>18750</v>
      </c>
      <c r="G133" s="56">
        <v>18750</v>
      </c>
      <c r="H133" s="56">
        <v>18750</v>
      </c>
      <c r="I133" s="56"/>
      <c r="J133" s="57"/>
    </row>
    <row r="134" spans="1:10" x14ac:dyDescent="0.25">
      <c r="A134" s="54" t="s">
        <v>606</v>
      </c>
      <c r="B134" s="55" t="s">
        <v>607</v>
      </c>
      <c r="C134" s="56">
        <v>0</v>
      </c>
      <c r="D134" s="56">
        <v>0</v>
      </c>
      <c r="E134" s="56">
        <v>17818.099999999999</v>
      </c>
      <c r="F134" s="56">
        <v>17818.099999999999</v>
      </c>
      <c r="G134" s="56">
        <v>17818.099999999999</v>
      </c>
      <c r="H134" s="56">
        <v>17818.099999999999</v>
      </c>
      <c r="I134" s="56"/>
      <c r="J134" s="57"/>
    </row>
    <row r="135" spans="1:10" x14ac:dyDescent="0.25">
      <c r="A135" s="54" t="s">
        <v>608</v>
      </c>
      <c r="B135" s="55" t="s">
        <v>609</v>
      </c>
      <c r="C135" s="56">
        <v>0</v>
      </c>
      <c r="D135" s="56">
        <v>0</v>
      </c>
      <c r="E135" s="56">
        <v>0</v>
      </c>
      <c r="F135" s="56">
        <v>0</v>
      </c>
      <c r="G135" s="56"/>
      <c r="H135" s="56"/>
      <c r="I135" s="56"/>
      <c r="J135" s="57"/>
    </row>
    <row r="136" spans="1:10" x14ac:dyDescent="0.25">
      <c r="A136" s="54" t="s">
        <v>610</v>
      </c>
      <c r="B136" s="55" t="s">
        <v>611</v>
      </c>
      <c r="C136" s="56">
        <v>0</v>
      </c>
      <c r="D136" s="56">
        <v>0</v>
      </c>
      <c r="E136" s="56">
        <v>0</v>
      </c>
      <c r="F136" s="56">
        <v>0</v>
      </c>
      <c r="G136" s="56"/>
      <c r="H136" s="56"/>
      <c r="I136" s="56"/>
      <c r="J136" s="57"/>
    </row>
    <row r="137" spans="1:10" x14ac:dyDescent="0.25">
      <c r="A137" s="54" t="s">
        <v>612</v>
      </c>
      <c r="B137" s="55" t="s">
        <v>613</v>
      </c>
      <c r="C137" s="56">
        <v>0</v>
      </c>
      <c r="D137" s="56">
        <v>0</v>
      </c>
      <c r="E137" s="56">
        <v>6258.54</v>
      </c>
      <c r="F137" s="56">
        <v>6258.54</v>
      </c>
      <c r="G137" s="56">
        <v>6258.54</v>
      </c>
      <c r="H137" s="56">
        <v>6258.54</v>
      </c>
      <c r="I137" s="56"/>
      <c r="J137" s="57"/>
    </row>
    <row r="138" spans="1:10" x14ac:dyDescent="0.25">
      <c r="A138" s="54" t="s">
        <v>614</v>
      </c>
      <c r="B138" s="55" t="s">
        <v>615</v>
      </c>
      <c r="C138" s="56">
        <v>0</v>
      </c>
      <c r="D138" s="56">
        <v>0</v>
      </c>
      <c r="E138" s="56">
        <v>0</v>
      </c>
      <c r="F138" s="56">
        <v>0</v>
      </c>
      <c r="G138" s="56"/>
      <c r="H138" s="56"/>
      <c r="I138" s="56"/>
      <c r="J138" s="57"/>
    </row>
    <row r="139" spans="1:10" x14ac:dyDescent="0.25">
      <c r="A139" s="54" t="s">
        <v>616</v>
      </c>
      <c r="B139" s="55" t="s">
        <v>617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7"/>
    </row>
    <row r="140" spans="1:10" x14ac:dyDescent="0.25">
      <c r="A140" s="54" t="s">
        <v>618</v>
      </c>
      <c r="B140" s="55" t="s">
        <v>619</v>
      </c>
      <c r="C140" s="56">
        <v>0</v>
      </c>
      <c r="D140" s="56">
        <v>0</v>
      </c>
      <c r="E140" s="56">
        <v>0</v>
      </c>
      <c r="F140" s="56">
        <v>0</v>
      </c>
      <c r="G140" s="56"/>
      <c r="H140" s="56"/>
      <c r="I140" s="56"/>
      <c r="J140" s="57"/>
    </row>
    <row r="141" spans="1:10" x14ac:dyDescent="0.25">
      <c r="A141" s="54" t="s">
        <v>620</v>
      </c>
      <c r="B141" s="55" t="s">
        <v>621</v>
      </c>
      <c r="C141" s="56">
        <v>0</v>
      </c>
      <c r="D141" s="56">
        <v>0</v>
      </c>
      <c r="E141" s="56">
        <v>105</v>
      </c>
      <c r="F141" s="56">
        <v>105</v>
      </c>
      <c r="G141" s="56">
        <v>105</v>
      </c>
      <c r="H141" s="56">
        <v>105</v>
      </c>
      <c r="I141" s="56"/>
      <c r="J141" s="57"/>
    </row>
    <row r="142" spans="1:10" x14ac:dyDescent="0.25">
      <c r="A142" s="54" t="s">
        <v>622</v>
      </c>
      <c r="B142" s="55" t="s">
        <v>501</v>
      </c>
      <c r="C142" s="56">
        <v>0</v>
      </c>
      <c r="D142" s="56">
        <v>0</v>
      </c>
      <c r="E142" s="56">
        <v>0</v>
      </c>
      <c r="F142" s="56">
        <v>0</v>
      </c>
      <c r="G142" s="56"/>
      <c r="H142" s="56"/>
      <c r="I142" s="56"/>
      <c r="J142" s="57"/>
    </row>
    <row r="143" spans="1:10" x14ac:dyDescent="0.25">
      <c r="A143" s="54" t="s">
        <v>623</v>
      </c>
      <c r="B143" s="55" t="s">
        <v>624</v>
      </c>
      <c r="C143" s="56">
        <v>0</v>
      </c>
      <c r="D143" s="56">
        <v>0</v>
      </c>
      <c r="E143" s="56">
        <v>0</v>
      </c>
      <c r="F143" s="56">
        <v>0</v>
      </c>
      <c r="G143" s="56"/>
      <c r="H143" s="56"/>
      <c r="I143" s="56"/>
      <c r="J143" s="57"/>
    </row>
    <row r="144" spans="1:10" x14ac:dyDescent="0.25">
      <c r="A144" s="54" t="s">
        <v>625</v>
      </c>
      <c r="B144" s="55" t="s">
        <v>626</v>
      </c>
      <c r="C144" s="56">
        <v>0</v>
      </c>
      <c r="D144" s="56">
        <v>0</v>
      </c>
      <c r="E144" s="56">
        <v>0</v>
      </c>
      <c r="F144" s="56">
        <v>0</v>
      </c>
      <c r="G144" s="56"/>
      <c r="H144" s="56"/>
      <c r="I144" s="56"/>
      <c r="J144" s="57"/>
    </row>
    <row r="145" spans="1:10" x14ac:dyDescent="0.25">
      <c r="A145" s="54" t="s">
        <v>627</v>
      </c>
      <c r="B145" s="55" t="s">
        <v>628</v>
      </c>
      <c r="C145" s="56">
        <v>0</v>
      </c>
      <c r="D145" s="56">
        <v>0</v>
      </c>
      <c r="E145" s="56">
        <v>0</v>
      </c>
      <c r="F145" s="56">
        <v>0</v>
      </c>
      <c r="G145" s="56"/>
      <c r="H145" s="56"/>
      <c r="I145" s="56"/>
      <c r="J145" s="57"/>
    </row>
    <row r="146" spans="1:10" x14ac:dyDescent="0.25">
      <c r="A146" s="54" t="s">
        <v>629</v>
      </c>
      <c r="B146" s="55" t="s">
        <v>630</v>
      </c>
      <c r="C146" s="56">
        <v>0</v>
      </c>
      <c r="D146" s="56">
        <v>0</v>
      </c>
      <c r="E146" s="56">
        <v>0</v>
      </c>
      <c r="F146" s="56">
        <v>0</v>
      </c>
      <c r="G146" s="56"/>
      <c r="H146" s="56"/>
      <c r="I146" s="56"/>
      <c r="J146" s="57"/>
    </row>
    <row r="147" spans="1:10" x14ac:dyDescent="0.25">
      <c r="A147" s="54" t="s">
        <v>631</v>
      </c>
      <c r="B147" s="55" t="s">
        <v>632</v>
      </c>
      <c r="C147" s="56">
        <v>0</v>
      </c>
      <c r="D147" s="56">
        <v>0</v>
      </c>
      <c r="E147" s="56">
        <v>0</v>
      </c>
      <c r="F147" s="56">
        <v>0</v>
      </c>
      <c r="G147" s="56"/>
      <c r="H147" s="56"/>
      <c r="I147" s="56"/>
      <c r="J147" s="57"/>
    </row>
    <row r="148" spans="1:10" x14ac:dyDescent="0.25">
      <c r="A148" s="54" t="s">
        <v>633</v>
      </c>
      <c r="B148" s="55" t="s">
        <v>521</v>
      </c>
      <c r="C148" s="56">
        <v>0</v>
      </c>
      <c r="D148" s="56">
        <v>0</v>
      </c>
      <c r="E148" s="56">
        <v>0</v>
      </c>
      <c r="F148" s="56">
        <v>0</v>
      </c>
      <c r="G148" s="56"/>
      <c r="H148" s="56"/>
      <c r="I148" s="56"/>
      <c r="J148" s="57"/>
    </row>
    <row r="149" spans="1:10" x14ac:dyDescent="0.25">
      <c r="A149" s="54" t="s">
        <v>634</v>
      </c>
      <c r="B149" s="55" t="s">
        <v>527</v>
      </c>
      <c r="C149" s="56">
        <v>0</v>
      </c>
      <c r="D149" s="56">
        <v>0</v>
      </c>
      <c r="E149" s="56">
        <v>0</v>
      </c>
      <c r="F149" s="56">
        <v>0</v>
      </c>
      <c r="G149" s="56"/>
      <c r="H149" s="56"/>
      <c r="I149" s="56"/>
      <c r="J149" s="57"/>
    </row>
    <row r="150" spans="1:10" x14ac:dyDescent="0.25">
      <c r="A150" s="54" t="s">
        <v>635</v>
      </c>
      <c r="B150" s="55" t="s">
        <v>543</v>
      </c>
      <c r="C150" s="56">
        <v>0</v>
      </c>
      <c r="D150" s="56">
        <v>0</v>
      </c>
      <c r="E150" s="56">
        <v>0</v>
      </c>
      <c r="F150" s="56">
        <v>0</v>
      </c>
      <c r="G150" s="56"/>
      <c r="H150" s="56"/>
      <c r="I150" s="56"/>
      <c r="J150" s="57"/>
    </row>
    <row r="151" spans="1:10" x14ac:dyDescent="0.25">
      <c r="A151" s="54" t="s">
        <v>636</v>
      </c>
      <c r="B151" s="55" t="s">
        <v>525</v>
      </c>
      <c r="C151" s="56">
        <v>0</v>
      </c>
      <c r="D151" s="56">
        <v>0</v>
      </c>
      <c r="E151" s="56">
        <v>0</v>
      </c>
      <c r="F151" s="56">
        <v>0</v>
      </c>
      <c r="G151" s="56"/>
      <c r="H151" s="56"/>
      <c r="I151" s="56"/>
      <c r="J151" s="57"/>
    </row>
    <row r="152" spans="1:10" x14ac:dyDescent="0.25">
      <c r="A152" s="54" t="s">
        <v>637</v>
      </c>
      <c r="B152" s="55" t="s">
        <v>638</v>
      </c>
      <c r="C152" s="56">
        <v>0</v>
      </c>
      <c r="D152" s="56">
        <v>0</v>
      </c>
      <c r="E152" s="56">
        <v>11493690.699999999</v>
      </c>
      <c r="F152" s="56">
        <v>11493690.699999999</v>
      </c>
      <c r="G152" s="56">
        <v>11493690.699999999</v>
      </c>
      <c r="H152" s="56">
        <v>11493690.699999999</v>
      </c>
      <c r="I152" s="56"/>
      <c r="J152" s="57"/>
    </row>
    <row r="153" spans="1:10" x14ac:dyDescent="0.25">
      <c r="A153" s="54" t="s">
        <v>639</v>
      </c>
      <c r="B153" s="55" t="s">
        <v>640</v>
      </c>
      <c r="C153" s="56">
        <v>0</v>
      </c>
      <c r="D153" s="56">
        <v>0</v>
      </c>
      <c r="E153" s="56">
        <v>68782549.030000001</v>
      </c>
      <c r="F153" s="56">
        <v>68782549.030000001</v>
      </c>
      <c r="G153" s="56">
        <v>68782549.030000001</v>
      </c>
      <c r="H153" s="56">
        <v>68782549.030000001</v>
      </c>
      <c r="I153" s="56"/>
      <c r="J153" s="57"/>
    </row>
    <row r="154" spans="1:10" x14ac:dyDescent="0.25">
      <c r="A154" s="54" t="s">
        <v>641</v>
      </c>
      <c r="B154" s="55" t="s">
        <v>642</v>
      </c>
      <c r="C154" s="56">
        <v>0</v>
      </c>
      <c r="D154" s="56">
        <v>0</v>
      </c>
      <c r="E154" s="56">
        <v>3616938.71</v>
      </c>
      <c r="F154" s="56">
        <v>3616938.71</v>
      </c>
      <c r="G154" s="56">
        <v>3616938.71</v>
      </c>
      <c r="H154" s="56">
        <v>3616938.71</v>
      </c>
      <c r="I154" s="56"/>
      <c r="J154" s="57"/>
    </row>
    <row r="155" spans="1:10" x14ac:dyDescent="0.25">
      <c r="A155" s="54" t="s">
        <v>643</v>
      </c>
      <c r="B155" s="55" t="s">
        <v>644</v>
      </c>
      <c r="C155" s="56">
        <v>0</v>
      </c>
      <c r="D155" s="56">
        <v>0</v>
      </c>
      <c r="E155" s="56">
        <v>62474.41</v>
      </c>
      <c r="F155" s="56">
        <v>62474.41</v>
      </c>
      <c r="G155" s="56">
        <v>62474.41</v>
      </c>
      <c r="H155" s="56">
        <v>62474.41</v>
      </c>
      <c r="I155" s="56"/>
      <c r="J155" s="57"/>
    </row>
    <row r="156" spans="1:10" x14ac:dyDescent="0.25">
      <c r="A156" s="54" t="s">
        <v>645</v>
      </c>
      <c r="B156" s="55" t="s">
        <v>646</v>
      </c>
      <c r="C156" s="56">
        <v>0</v>
      </c>
      <c r="D156" s="56">
        <v>0</v>
      </c>
      <c r="E156" s="56">
        <v>0</v>
      </c>
      <c r="F156" s="56">
        <v>0</v>
      </c>
      <c r="G156" s="56"/>
      <c r="H156" s="56"/>
      <c r="I156" s="56"/>
      <c r="J156" s="57"/>
    </row>
    <row r="157" spans="1:10" x14ac:dyDescent="0.25">
      <c r="A157" s="54" t="s">
        <v>647</v>
      </c>
      <c r="B157" s="55" t="s">
        <v>648</v>
      </c>
      <c r="C157" s="56">
        <v>0</v>
      </c>
      <c r="D157" s="56">
        <v>0</v>
      </c>
      <c r="E157" s="56">
        <v>25430.45</v>
      </c>
      <c r="F157" s="56">
        <v>25430.45</v>
      </c>
      <c r="G157" s="56">
        <v>25430.45</v>
      </c>
      <c r="H157" s="56">
        <v>25430.45</v>
      </c>
      <c r="I157" s="56"/>
      <c r="J157" s="57"/>
    </row>
    <row r="158" spans="1:10" x14ac:dyDescent="0.25">
      <c r="A158" s="54" t="s">
        <v>649</v>
      </c>
      <c r="B158" s="55" t="s">
        <v>650</v>
      </c>
      <c r="C158" s="56">
        <v>138697541</v>
      </c>
      <c r="D158" s="56">
        <v>0</v>
      </c>
      <c r="E158" s="56">
        <v>98600455.540000007</v>
      </c>
      <c r="F158" s="56">
        <v>97955167.969999999</v>
      </c>
      <c r="G158" s="56">
        <v>237297996.53999999</v>
      </c>
      <c r="H158" s="56">
        <v>97955167.969999999</v>
      </c>
      <c r="I158" s="56">
        <v>139342828.56999999</v>
      </c>
      <c r="J158" s="57"/>
    </row>
    <row r="159" spans="1:10" x14ac:dyDescent="0.25">
      <c r="A159" s="54" t="s">
        <v>651</v>
      </c>
      <c r="B159" s="55" t="s">
        <v>652</v>
      </c>
      <c r="C159" s="56">
        <v>0</v>
      </c>
      <c r="D159" s="56">
        <v>138697541</v>
      </c>
      <c r="E159" s="56">
        <v>97955167.969999999</v>
      </c>
      <c r="F159" s="56">
        <v>94438553.180000007</v>
      </c>
      <c r="G159" s="56">
        <v>97955167.969999999</v>
      </c>
      <c r="H159" s="56">
        <v>233136094.18000001</v>
      </c>
      <c r="I159" s="56"/>
      <c r="J159" s="57">
        <v>135180926.21000001</v>
      </c>
    </row>
    <row r="160" spans="1:10" x14ac:dyDescent="0.25">
      <c r="A160" s="54" t="s">
        <v>653</v>
      </c>
      <c r="B160" s="55" t="s">
        <v>654</v>
      </c>
      <c r="C160" s="56">
        <v>0</v>
      </c>
      <c r="D160" s="56">
        <v>0</v>
      </c>
      <c r="E160" s="56">
        <v>0</v>
      </c>
      <c r="F160" s="56">
        <v>0</v>
      </c>
      <c r="G160" s="56"/>
      <c r="H160" s="56"/>
      <c r="I160" s="56"/>
      <c r="J160" s="57"/>
    </row>
    <row r="161" spans="1:10" x14ac:dyDescent="0.25">
      <c r="A161" s="54" t="s">
        <v>655</v>
      </c>
      <c r="B161" s="55" t="s">
        <v>656</v>
      </c>
      <c r="C161" s="56">
        <v>0</v>
      </c>
      <c r="D161" s="56">
        <v>0</v>
      </c>
      <c r="E161" s="56">
        <v>0</v>
      </c>
      <c r="F161" s="56">
        <v>0</v>
      </c>
      <c r="G161" s="56"/>
      <c r="H161" s="56"/>
      <c r="I161" s="56"/>
      <c r="J161" s="57"/>
    </row>
    <row r="162" spans="1:10" x14ac:dyDescent="0.25">
      <c r="A162" s="54" t="s">
        <v>657</v>
      </c>
      <c r="B162" s="55" t="s">
        <v>658</v>
      </c>
      <c r="C162" s="56">
        <v>0</v>
      </c>
      <c r="D162" s="56">
        <v>0</v>
      </c>
      <c r="E162" s="56">
        <v>23384.52</v>
      </c>
      <c r="F162" s="56">
        <v>23384.52</v>
      </c>
      <c r="G162" s="56">
        <v>23384.52</v>
      </c>
      <c r="H162" s="56">
        <v>23384.52</v>
      </c>
      <c r="I162" s="56"/>
      <c r="J162" s="57"/>
    </row>
    <row r="163" spans="1:10" x14ac:dyDescent="0.25">
      <c r="A163" s="54" t="s">
        <v>659</v>
      </c>
      <c r="B163" s="55" t="s">
        <v>660</v>
      </c>
      <c r="C163" s="56">
        <v>0</v>
      </c>
      <c r="D163" s="56">
        <v>0</v>
      </c>
      <c r="E163" s="56">
        <v>2921.95</v>
      </c>
      <c r="F163" s="56">
        <v>2921.95</v>
      </c>
      <c r="G163" s="56">
        <v>2921.95</v>
      </c>
      <c r="H163" s="56">
        <v>2921.95</v>
      </c>
      <c r="I163" s="56"/>
      <c r="J163" s="57"/>
    </row>
    <row r="164" spans="1:10" x14ac:dyDescent="0.25">
      <c r="A164" s="54" t="s">
        <v>661</v>
      </c>
      <c r="B164" s="55" t="s">
        <v>662</v>
      </c>
      <c r="C164" s="56">
        <v>0</v>
      </c>
      <c r="D164" s="56">
        <v>0</v>
      </c>
      <c r="E164" s="56">
        <v>0</v>
      </c>
      <c r="F164" s="56">
        <v>0</v>
      </c>
      <c r="G164" s="56"/>
      <c r="H164" s="56"/>
      <c r="I164" s="56"/>
      <c r="J164" s="57"/>
    </row>
    <row r="165" spans="1:10" x14ac:dyDescent="0.25">
      <c r="A165" s="54" t="s">
        <v>663</v>
      </c>
      <c r="B165" s="55" t="s">
        <v>664</v>
      </c>
      <c r="C165" s="56">
        <v>0</v>
      </c>
      <c r="D165" s="56">
        <v>0</v>
      </c>
      <c r="E165" s="56">
        <v>0</v>
      </c>
      <c r="F165" s="56">
        <v>0</v>
      </c>
      <c r="G165" s="56"/>
      <c r="H165" s="56"/>
      <c r="I165" s="56"/>
      <c r="J165" s="57"/>
    </row>
    <row r="166" spans="1:10" x14ac:dyDescent="0.25">
      <c r="A166" s="54" t="s">
        <v>665</v>
      </c>
      <c r="B166" s="55" t="s">
        <v>666</v>
      </c>
      <c r="C166" s="56">
        <v>0</v>
      </c>
      <c r="D166" s="56">
        <v>0</v>
      </c>
      <c r="E166" s="56">
        <v>289085.78999999998</v>
      </c>
      <c r="F166" s="56">
        <v>289085.78999999998</v>
      </c>
      <c r="G166" s="56">
        <v>289085.78999999998</v>
      </c>
      <c r="H166" s="56">
        <v>289085.78999999998</v>
      </c>
      <c r="I166" s="56"/>
      <c r="J166" s="57"/>
    </row>
    <row r="167" spans="1:10" x14ac:dyDescent="0.25">
      <c r="A167" s="54" t="s">
        <v>667</v>
      </c>
      <c r="B167" s="55" t="s">
        <v>668</v>
      </c>
      <c r="C167" s="56">
        <v>0</v>
      </c>
      <c r="D167" s="56">
        <v>0</v>
      </c>
      <c r="E167" s="56">
        <v>0</v>
      </c>
      <c r="F167" s="56">
        <v>0</v>
      </c>
      <c r="G167" s="56"/>
      <c r="H167" s="56"/>
      <c r="I167" s="56"/>
      <c r="J167" s="57"/>
    </row>
    <row r="168" spans="1:10" x14ac:dyDescent="0.25">
      <c r="A168" s="54" t="s">
        <v>669</v>
      </c>
      <c r="B168" s="55" t="s">
        <v>670</v>
      </c>
      <c r="C168" s="56">
        <v>0</v>
      </c>
      <c r="D168" s="56">
        <v>0</v>
      </c>
      <c r="E168" s="56">
        <v>0</v>
      </c>
      <c r="F168" s="56">
        <v>0</v>
      </c>
      <c r="G168" s="56"/>
      <c r="H168" s="56"/>
      <c r="I168" s="56"/>
      <c r="J168" s="57"/>
    </row>
    <row r="169" spans="1:10" x14ac:dyDescent="0.25">
      <c r="A169" s="54" t="s">
        <v>671</v>
      </c>
      <c r="B169" s="55" t="s">
        <v>672</v>
      </c>
      <c r="C169" s="56">
        <v>0</v>
      </c>
      <c r="D169" s="56">
        <v>0</v>
      </c>
      <c r="E169" s="56">
        <v>36526.86</v>
      </c>
      <c r="F169" s="56">
        <v>36526.86</v>
      </c>
      <c r="G169" s="56">
        <v>36526.86</v>
      </c>
      <c r="H169" s="56">
        <v>36526.86</v>
      </c>
      <c r="I169" s="56"/>
      <c r="J169" s="57"/>
    </row>
    <row r="170" spans="1:10" x14ac:dyDescent="0.25">
      <c r="A170" s="54" t="s">
        <v>673</v>
      </c>
      <c r="B170" s="55" t="s">
        <v>674</v>
      </c>
      <c r="C170" s="56">
        <v>0</v>
      </c>
      <c r="D170" s="56">
        <v>0</v>
      </c>
      <c r="E170" s="56">
        <v>683.6</v>
      </c>
      <c r="F170" s="56">
        <v>683.6</v>
      </c>
      <c r="G170" s="56">
        <v>683.6</v>
      </c>
      <c r="H170" s="56">
        <v>683.6</v>
      </c>
      <c r="I170" s="56"/>
      <c r="J170" s="57"/>
    </row>
    <row r="171" spans="1:10" x14ac:dyDescent="0.25">
      <c r="A171" s="54" t="s">
        <v>675</v>
      </c>
      <c r="B171" s="55" t="s">
        <v>676</v>
      </c>
      <c r="C171" s="56">
        <v>0</v>
      </c>
      <c r="D171" s="56">
        <v>0</v>
      </c>
      <c r="E171" s="56">
        <v>0</v>
      </c>
      <c r="F171" s="56">
        <v>0</v>
      </c>
      <c r="G171" s="56"/>
      <c r="H171" s="56"/>
      <c r="I171" s="56"/>
      <c r="J171" s="57"/>
    </row>
    <row r="172" spans="1:10" x14ac:dyDescent="0.25">
      <c r="A172" s="54" t="s">
        <v>677</v>
      </c>
      <c r="B172" s="55" t="s">
        <v>577</v>
      </c>
      <c r="C172" s="56">
        <v>0</v>
      </c>
      <c r="D172" s="56">
        <v>0</v>
      </c>
      <c r="E172" s="56">
        <v>32573.439999999999</v>
      </c>
      <c r="F172" s="56">
        <v>32573.439999999999</v>
      </c>
      <c r="G172" s="56">
        <v>32573.439999999999</v>
      </c>
      <c r="H172" s="56">
        <v>32573.439999999999</v>
      </c>
      <c r="I172" s="56"/>
      <c r="J172" s="57"/>
    </row>
    <row r="173" spans="1:10" x14ac:dyDescent="0.25">
      <c r="A173" s="54" t="s">
        <v>678</v>
      </c>
      <c r="B173" s="55" t="s">
        <v>579</v>
      </c>
      <c r="C173" s="56">
        <v>0</v>
      </c>
      <c r="D173" s="56">
        <v>0</v>
      </c>
      <c r="E173" s="56">
        <v>68097.95</v>
      </c>
      <c r="F173" s="56">
        <v>68097.95</v>
      </c>
      <c r="G173" s="56">
        <v>68097.95</v>
      </c>
      <c r="H173" s="56">
        <v>68097.95</v>
      </c>
      <c r="I173" s="56"/>
      <c r="J173" s="57"/>
    </row>
    <row r="174" spans="1:10" x14ac:dyDescent="0.25">
      <c r="A174" s="54" t="s">
        <v>679</v>
      </c>
      <c r="B174" s="55" t="s">
        <v>581</v>
      </c>
      <c r="C174" s="56">
        <v>0</v>
      </c>
      <c r="D174" s="56">
        <v>0</v>
      </c>
      <c r="E174" s="56">
        <v>111751.62</v>
      </c>
      <c r="F174" s="56">
        <v>111751.62</v>
      </c>
      <c r="G174" s="56">
        <v>111751.62</v>
      </c>
      <c r="H174" s="56">
        <v>111751.62</v>
      </c>
      <c r="I174" s="56"/>
      <c r="J174" s="57"/>
    </row>
    <row r="175" spans="1:10" x14ac:dyDescent="0.25">
      <c r="A175" s="54" t="s">
        <v>680</v>
      </c>
      <c r="B175" s="55" t="s">
        <v>681</v>
      </c>
      <c r="C175" s="56">
        <v>0</v>
      </c>
      <c r="D175" s="56">
        <v>0</v>
      </c>
      <c r="E175" s="56">
        <v>0</v>
      </c>
      <c r="F175" s="56">
        <v>0</v>
      </c>
      <c r="G175" s="56"/>
      <c r="H175" s="56"/>
      <c r="I175" s="56"/>
      <c r="J175" s="57"/>
    </row>
    <row r="176" spans="1:10" x14ac:dyDescent="0.25">
      <c r="A176" s="54" t="s">
        <v>682</v>
      </c>
      <c r="B176" s="55" t="s">
        <v>683</v>
      </c>
      <c r="C176" s="56">
        <v>0</v>
      </c>
      <c r="D176" s="56">
        <v>0</v>
      </c>
      <c r="E176" s="56">
        <v>67312.100000000006</v>
      </c>
      <c r="F176" s="56">
        <v>67312.100000000006</v>
      </c>
      <c r="G176" s="56">
        <v>67312.100000000006</v>
      </c>
      <c r="H176" s="56">
        <v>67312.100000000006</v>
      </c>
      <c r="I176" s="56"/>
      <c r="J176" s="57"/>
    </row>
    <row r="177" spans="1:10" x14ac:dyDescent="0.25">
      <c r="A177" s="54" t="s">
        <v>684</v>
      </c>
      <c r="B177" s="55" t="s">
        <v>685</v>
      </c>
      <c r="C177" s="56">
        <v>0</v>
      </c>
      <c r="D177" s="56">
        <v>0</v>
      </c>
      <c r="E177" s="56">
        <v>1123.4000000000001</v>
      </c>
      <c r="F177" s="56">
        <v>1123.4000000000001</v>
      </c>
      <c r="G177" s="56">
        <v>1123.4000000000001</v>
      </c>
      <c r="H177" s="56">
        <v>1123.4000000000001</v>
      </c>
      <c r="I177" s="56"/>
      <c r="J177" s="57"/>
    </row>
    <row r="178" spans="1:10" x14ac:dyDescent="0.25">
      <c r="A178" s="54" t="s">
        <v>686</v>
      </c>
      <c r="B178" s="55" t="s">
        <v>687</v>
      </c>
      <c r="C178" s="56">
        <v>0</v>
      </c>
      <c r="D178" s="56">
        <v>0</v>
      </c>
      <c r="E178" s="56">
        <v>985.05</v>
      </c>
      <c r="F178" s="56">
        <v>985.05</v>
      </c>
      <c r="G178" s="56">
        <v>985.05</v>
      </c>
      <c r="H178" s="56">
        <v>985.05</v>
      </c>
      <c r="I178" s="56"/>
      <c r="J178" s="57"/>
    </row>
    <row r="179" spans="1:10" x14ac:dyDescent="0.25">
      <c r="A179" s="54" t="s">
        <v>688</v>
      </c>
      <c r="B179" s="55" t="s">
        <v>583</v>
      </c>
      <c r="C179" s="56">
        <v>0</v>
      </c>
      <c r="D179" s="56">
        <v>0</v>
      </c>
      <c r="E179" s="56">
        <v>621998.52</v>
      </c>
      <c r="F179" s="56">
        <v>621998.52</v>
      </c>
      <c r="G179" s="56">
        <v>621998.52</v>
      </c>
      <c r="H179" s="56">
        <v>621998.52</v>
      </c>
      <c r="I179" s="56"/>
      <c r="J179" s="57"/>
    </row>
    <row r="180" spans="1:10" x14ac:dyDescent="0.25">
      <c r="A180" s="54" t="s">
        <v>689</v>
      </c>
      <c r="B180" s="55" t="s">
        <v>585</v>
      </c>
      <c r="C180" s="56">
        <v>0</v>
      </c>
      <c r="D180" s="56">
        <v>0</v>
      </c>
      <c r="E180" s="56">
        <v>2287356.4</v>
      </c>
      <c r="F180" s="56">
        <v>2287356.4</v>
      </c>
      <c r="G180" s="56">
        <v>2287356.4</v>
      </c>
      <c r="H180" s="56">
        <v>2287356.4</v>
      </c>
      <c r="I180" s="56"/>
      <c r="J180" s="57"/>
    </row>
    <row r="181" spans="1:10" x14ac:dyDescent="0.25">
      <c r="A181" s="54" t="s">
        <v>690</v>
      </c>
      <c r="B181" s="55" t="s">
        <v>691</v>
      </c>
      <c r="C181" s="56">
        <v>0</v>
      </c>
      <c r="D181" s="56">
        <v>0</v>
      </c>
      <c r="E181" s="56">
        <v>1975537.48</v>
      </c>
      <c r="F181" s="56">
        <v>1975537.48</v>
      </c>
      <c r="G181" s="56">
        <v>1975537.48</v>
      </c>
      <c r="H181" s="56">
        <v>1975537.48</v>
      </c>
      <c r="I181" s="56"/>
      <c r="J181" s="57"/>
    </row>
    <row r="182" spans="1:10" x14ac:dyDescent="0.25">
      <c r="A182" s="54" t="s">
        <v>692</v>
      </c>
      <c r="B182" s="55" t="s">
        <v>693</v>
      </c>
      <c r="C182" s="56">
        <v>0</v>
      </c>
      <c r="D182" s="56">
        <v>0</v>
      </c>
      <c r="E182" s="56">
        <v>2552514.2400000002</v>
      </c>
      <c r="F182" s="56">
        <v>2552514.2400000002</v>
      </c>
      <c r="G182" s="56">
        <v>2552514.2400000002</v>
      </c>
      <c r="H182" s="56">
        <v>2552514.2400000002</v>
      </c>
      <c r="I182" s="56"/>
      <c r="J182" s="57"/>
    </row>
    <row r="183" spans="1:10" x14ac:dyDescent="0.25">
      <c r="A183" s="54" t="s">
        <v>694</v>
      </c>
      <c r="B183" s="55" t="s">
        <v>587</v>
      </c>
      <c r="C183" s="56">
        <v>0</v>
      </c>
      <c r="D183" s="56">
        <v>0</v>
      </c>
      <c r="E183" s="56">
        <v>350460.86</v>
      </c>
      <c r="F183" s="56">
        <v>350460.86</v>
      </c>
      <c r="G183" s="56">
        <v>350460.86</v>
      </c>
      <c r="H183" s="56">
        <v>350460.86</v>
      </c>
      <c r="I183" s="56"/>
      <c r="J183" s="57"/>
    </row>
    <row r="184" spans="1:10" x14ac:dyDescent="0.25">
      <c r="A184" s="54" t="s">
        <v>695</v>
      </c>
      <c r="B184" s="55" t="s">
        <v>696</v>
      </c>
      <c r="C184" s="56">
        <v>0</v>
      </c>
      <c r="D184" s="56">
        <v>0</v>
      </c>
      <c r="E184" s="56">
        <v>0</v>
      </c>
      <c r="F184" s="56">
        <v>0</v>
      </c>
      <c r="G184" s="56"/>
      <c r="H184" s="56"/>
      <c r="I184" s="56"/>
      <c r="J184" s="57"/>
    </row>
    <row r="185" spans="1:10" x14ac:dyDescent="0.25">
      <c r="A185" s="54" t="s">
        <v>697</v>
      </c>
      <c r="B185" s="55" t="s">
        <v>698</v>
      </c>
      <c r="C185" s="56">
        <v>0</v>
      </c>
      <c r="D185" s="56">
        <v>0</v>
      </c>
      <c r="E185" s="56">
        <v>0</v>
      </c>
      <c r="F185" s="56">
        <v>0</v>
      </c>
      <c r="G185" s="56"/>
      <c r="H185" s="56"/>
      <c r="I185" s="56"/>
      <c r="J185" s="57"/>
    </row>
    <row r="186" spans="1:10" x14ac:dyDescent="0.25">
      <c r="A186" s="54" t="s">
        <v>699</v>
      </c>
      <c r="B186" s="55" t="s">
        <v>700</v>
      </c>
      <c r="C186" s="56">
        <v>0</v>
      </c>
      <c r="D186" s="56">
        <v>0</v>
      </c>
      <c r="E186" s="56">
        <v>0</v>
      </c>
      <c r="F186" s="56">
        <v>0</v>
      </c>
      <c r="G186" s="56"/>
      <c r="H186" s="56"/>
      <c r="I186" s="56"/>
      <c r="J186" s="57"/>
    </row>
    <row r="187" spans="1:10" x14ac:dyDescent="0.25">
      <c r="A187" s="54" t="s">
        <v>701</v>
      </c>
      <c r="B187" s="55" t="s">
        <v>702</v>
      </c>
      <c r="C187" s="56">
        <v>0</v>
      </c>
      <c r="D187" s="56">
        <v>0</v>
      </c>
      <c r="E187" s="56">
        <v>0</v>
      </c>
      <c r="F187" s="56">
        <v>0</v>
      </c>
      <c r="G187" s="56"/>
      <c r="H187" s="56"/>
      <c r="I187" s="56"/>
      <c r="J187" s="57"/>
    </row>
    <row r="188" spans="1:10" x14ac:dyDescent="0.25">
      <c r="A188" s="54" t="s">
        <v>703</v>
      </c>
      <c r="B188" s="55" t="s">
        <v>704</v>
      </c>
      <c r="C188" s="56">
        <v>0</v>
      </c>
      <c r="D188" s="56">
        <v>0</v>
      </c>
      <c r="E188" s="56">
        <v>445659.45</v>
      </c>
      <c r="F188" s="56">
        <v>445659.45</v>
      </c>
      <c r="G188" s="56">
        <v>445659.45</v>
      </c>
      <c r="H188" s="56">
        <v>445659.45</v>
      </c>
      <c r="I188" s="56"/>
      <c r="J188" s="57"/>
    </row>
    <row r="189" spans="1:10" x14ac:dyDescent="0.25">
      <c r="A189" s="54" t="s">
        <v>705</v>
      </c>
      <c r="B189" s="55" t="s">
        <v>706</v>
      </c>
      <c r="C189" s="56">
        <v>0</v>
      </c>
      <c r="D189" s="56">
        <v>0</v>
      </c>
      <c r="E189" s="56">
        <v>0</v>
      </c>
      <c r="F189" s="56">
        <v>0</v>
      </c>
      <c r="G189" s="56"/>
      <c r="H189" s="56"/>
      <c r="I189" s="56"/>
      <c r="J189" s="57"/>
    </row>
    <row r="190" spans="1:10" x14ac:dyDescent="0.25">
      <c r="A190" s="54" t="s">
        <v>707</v>
      </c>
      <c r="B190" s="55" t="s">
        <v>708</v>
      </c>
      <c r="C190" s="56">
        <v>0</v>
      </c>
      <c r="D190" s="56">
        <v>0</v>
      </c>
      <c r="E190" s="56">
        <v>19888.71</v>
      </c>
      <c r="F190" s="56">
        <v>19888.71</v>
      </c>
      <c r="G190" s="56">
        <v>19888.71</v>
      </c>
      <c r="H190" s="56">
        <v>19888.71</v>
      </c>
      <c r="I190" s="56"/>
      <c r="J190" s="57"/>
    </row>
    <row r="191" spans="1:10" x14ac:dyDescent="0.25">
      <c r="A191" s="54" t="s">
        <v>709</v>
      </c>
      <c r="B191" s="55" t="s">
        <v>710</v>
      </c>
      <c r="C191" s="56">
        <v>0</v>
      </c>
      <c r="D191" s="56">
        <v>0</v>
      </c>
      <c r="E191" s="56">
        <v>0</v>
      </c>
      <c r="F191" s="56">
        <v>0</v>
      </c>
      <c r="G191" s="56"/>
      <c r="H191" s="56"/>
      <c r="I191" s="56"/>
      <c r="J191" s="57"/>
    </row>
    <row r="192" spans="1:10" x14ac:dyDescent="0.25">
      <c r="A192" s="54" t="s">
        <v>711</v>
      </c>
      <c r="B192" s="55" t="s">
        <v>712</v>
      </c>
      <c r="C192" s="56">
        <v>0</v>
      </c>
      <c r="D192" s="56">
        <v>0</v>
      </c>
      <c r="E192" s="56">
        <v>1239909.8700000001</v>
      </c>
      <c r="F192" s="56">
        <v>1239909.8700000001</v>
      </c>
      <c r="G192" s="56">
        <v>1239909.8700000001</v>
      </c>
      <c r="H192" s="56">
        <v>1239909.8700000001</v>
      </c>
      <c r="I192" s="56"/>
      <c r="J192" s="57"/>
    </row>
    <row r="193" spans="1:10" x14ac:dyDescent="0.25">
      <c r="A193" s="54" t="s">
        <v>713</v>
      </c>
      <c r="B193" s="55" t="s">
        <v>714</v>
      </c>
      <c r="C193" s="56">
        <v>0</v>
      </c>
      <c r="D193" s="56">
        <v>0</v>
      </c>
      <c r="E193" s="56">
        <v>16944</v>
      </c>
      <c r="F193" s="56">
        <v>16944</v>
      </c>
      <c r="G193" s="56">
        <v>16944</v>
      </c>
      <c r="H193" s="56">
        <v>16944</v>
      </c>
      <c r="I193" s="56"/>
      <c r="J193" s="57"/>
    </row>
    <row r="194" spans="1:10" x14ac:dyDescent="0.25">
      <c r="A194" s="54" t="s">
        <v>715</v>
      </c>
      <c r="B194" s="55" t="s">
        <v>716</v>
      </c>
      <c r="C194" s="56">
        <v>0</v>
      </c>
      <c r="D194" s="56">
        <v>0</v>
      </c>
      <c r="E194" s="56">
        <v>66249.899999999994</v>
      </c>
      <c r="F194" s="56">
        <v>66249.899999999994</v>
      </c>
      <c r="G194" s="56">
        <v>66249.899999999994</v>
      </c>
      <c r="H194" s="56">
        <v>66249.899999999994</v>
      </c>
      <c r="I194" s="56"/>
      <c r="J194" s="57"/>
    </row>
    <row r="195" spans="1:10" x14ac:dyDescent="0.25">
      <c r="A195" s="54" t="s">
        <v>717</v>
      </c>
      <c r="B195" s="55" t="s">
        <v>718</v>
      </c>
      <c r="C195" s="56">
        <v>0</v>
      </c>
      <c r="D195" s="56">
        <v>0</v>
      </c>
      <c r="E195" s="56">
        <v>60110.2</v>
      </c>
      <c r="F195" s="56">
        <v>60110.2</v>
      </c>
      <c r="G195" s="56">
        <v>60110.2</v>
      </c>
      <c r="H195" s="56">
        <v>60110.2</v>
      </c>
      <c r="I195" s="56"/>
      <c r="J195" s="57"/>
    </row>
    <row r="196" spans="1:10" x14ac:dyDescent="0.25">
      <c r="A196" s="54" t="s">
        <v>719</v>
      </c>
      <c r="B196" s="55" t="s">
        <v>720</v>
      </c>
      <c r="C196" s="56">
        <v>0</v>
      </c>
      <c r="D196" s="56">
        <v>0</v>
      </c>
      <c r="E196" s="56">
        <v>56893.74</v>
      </c>
      <c r="F196" s="56">
        <v>56893.74</v>
      </c>
      <c r="G196" s="56">
        <v>56893.74</v>
      </c>
      <c r="H196" s="56">
        <v>56893.74</v>
      </c>
      <c r="I196" s="56"/>
      <c r="J196" s="57"/>
    </row>
    <row r="197" spans="1:10" x14ac:dyDescent="0.25">
      <c r="A197" s="54" t="s">
        <v>721</v>
      </c>
      <c r="B197" s="55" t="s">
        <v>722</v>
      </c>
      <c r="C197" s="56">
        <v>0</v>
      </c>
      <c r="D197" s="56">
        <v>0</v>
      </c>
      <c r="E197" s="56">
        <v>0</v>
      </c>
      <c r="F197" s="56">
        <v>0</v>
      </c>
      <c r="G197" s="56"/>
      <c r="H197" s="56"/>
      <c r="I197" s="56"/>
      <c r="J197" s="57"/>
    </row>
    <row r="198" spans="1:10" x14ac:dyDescent="0.25">
      <c r="A198" s="54" t="s">
        <v>723</v>
      </c>
      <c r="B198" s="55" t="s">
        <v>724</v>
      </c>
      <c r="C198" s="56">
        <v>0</v>
      </c>
      <c r="D198" s="56">
        <v>0</v>
      </c>
      <c r="E198" s="56">
        <v>239.4</v>
      </c>
      <c r="F198" s="56">
        <v>239.4</v>
      </c>
      <c r="G198" s="56">
        <v>239.4</v>
      </c>
      <c r="H198" s="56">
        <v>239.4</v>
      </c>
      <c r="I198" s="56"/>
      <c r="J198" s="57"/>
    </row>
    <row r="199" spans="1:10" x14ac:dyDescent="0.25">
      <c r="A199" s="54" t="s">
        <v>725</v>
      </c>
      <c r="B199" s="55" t="s">
        <v>726</v>
      </c>
      <c r="C199" s="56">
        <v>0</v>
      </c>
      <c r="D199" s="56">
        <v>0</v>
      </c>
      <c r="E199" s="56">
        <v>201046.15</v>
      </c>
      <c r="F199" s="56">
        <v>201046.15</v>
      </c>
      <c r="G199" s="56">
        <v>201046.15</v>
      </c>
      <c r="H199" s="56">
        <v>201046.15</v>
      </c>
      <c r="I199" s="56"/>
      <c r="J199" s="57"/>
    </row>
    <row r="200" spans="1:10" x14ac:dyDescent="0.25">
      <c r="A200" s="54" t="s">
        <v>727</v>
      </c>
      <c r="B200" s="55" t="s">
        <v>728</v>
      </c>
      <c r="C200" s="56">
        <v>0</v>
      </c>
      <c r="D200" s="56">
        <v>0</v>
      </c>
      <c r="E200" s="56">
        <v>194245.39</v>
      </c>
      <c r="F200" s="56">
        <v>194245.39</v>
      </c>
      <c r="G200" s="56">
        <v>194245.39</v>
      </c>
      <c r="H200" s="56">
        <v>194245.39</v>
      </c>
      <c r="I200" s="56"/>
      <c r="J200" s="57"/>
    </row>
    <row r="201" spans="1:10" x14ac:dyDescent="0.25">
      <c r="A201" s="54" t="s">
        <v>729</v>
      </c>
      <c r="B201" s="55" t="s">
        <v>730</v>
      </c>
      <c r="C201" s="56">
        <v>0</v>
      </c>
      <c r="D201" s="56">
        <v>0</v>
      </c>
      <c r="E201" s="56">
        <v>0</v>
      </c>
      <c r="F201" s="56">
        <v>0</v>
      </c>
      <c r="G201" s="56"/>
      <c r="H201" s="56"/>
      <c r="I201" s="56"/>
      <c r="J201" s="57"/>
    </row>
    <row r="202" spans="1:10" x14ac:dyDescent="0.25">
      <c r="A202" s="54" t="s">
        <v>731</v>
      </c>
      <c r="B202" s="55" t="s">
        <v>732</v>
      </c>
      <c r="C202" s="56">
        <v>0</v>
      </c>
      <c r="D202" s="56">
        <v>0</v>
      </c>
      <c r="E202" s="56">
        <v>0</v>
      </c>
      <c r="F202" s="56">
        <v>0</v>
      </c>
      <c r="G202" s="56"/>
      <c r="H202" s="56"/>
      <c r="I202" s="56"/>
      <c r="J202" s="57"/>
    </row>
    <row r="203" spans="1:10" x14ac:dyDescent="0.25">
      <c r="A203" s="54" t="s">
        <v>733</v>
      </c>
      <c r="B203" s="55" t="s">
        <v>734</v>
      </c>
      <c r="C203" s="56">
        <v>0</v>
      </c>
      <c r="D203" s="56">
        <v>0</v>
      </c>
      <c r="E203" s="56">
        <v>0</v>
      </c>
      <c r="F203" s="56">
        <v>0</v>
      </c>
      <c r="G203" s="56"/>
      <c r="H203" s="56"/>
      <c r="I203" s="56"/>
      <c r="J203" s="57"/>
    </row>
    <row r="204" spans="1:10" x14ac:dyDescent="0.25">
      <c r="A204" s="54" t="s">
        <v>735</v>
      </c>
      <c r="B204" s="55" t="s">
        <v>736</v>
      </c>
      <c r="C204" s="56">
        <v>0</v>
      </c>
      <c r="D204" s="56">
        <v>0</v>
      </c>
      <c r="E204" s="56">
        <v>0</v>
      </c>
      <c r="F204" s="56">
        <v>0</v>
      </c>
      <c r="G204" s="56"/>
      <c r="H204" s="56"/>
      <c r="I204" s="56"/>
      <c r="J204" s="57"/>
    </row>
    <row r="205" spans="1:10" x14ac:dyDescent="0.25">
      <c r="A205" s="54" t="s">
        <v>737</v>
      </c>
      <c r="B205" s="55" t="s">
        <v>589</v>
      </c>
      <c r="C205" s="56">
        <v>0</v>
      </c>
      <c r="D205" s="56">
        <v>0</v>
      </c>
      <c r="E205" s="56">
        <v>691242.33</v>
      </c>
      <c r="F205" s="56">
        <v>691242.33</v>
      </c>
      <c r="G205" s="56">
        <v>691242.33</v>
      </c>
      <c r="H205" s="56">
        <v>691242.33</v>
      </c>
      <c r="I205" s="56"/>
      <c r="J205" s="57"/>
    </row>
    <row r="206" spans="1:10" x14ac:dyDescent="0.25">
      <c r="A206" s="54" t="s">
        <v>738</v>
      </c>
      <c r="B206" s="55" t="s">
        <v>739</v>
      </c>
      <c r="C206" s="56">
        <v>0</v>
      </c>
      <c r="D206" s="56">
        <v>0</v>
      </c>
      <c r="E206" s="56">
        <v>6003.2</v>
      </c>
      <c r="F206" s="56">
        <v>6003.2</v>
      </c>
      <c r="G206" s="56">
        <v>6003.2</v>
      </c>
      <c r="H206" s="56">
        <v>6003.2</v>
      </c>
      <c r="I206" s="56"/>
      <c r="J206" s="57"/>
    </row>
    <row r="207" spans="1:10" x14ac:dyDescent="0.25">
      <c r="A207" s="54" t="s">
        <v>740</v>
      </c>
      <c r="B207" s="55" t="s">
        <v>741</v>
      </c>
      <c r="C207" s="56">
        <v>0</v>
      </c>
      <c r="D207" s="56">
        <v>0</v>
      </c>
      <c r="E207" s="56">
        <v>252978.09</v>
      </c>
      <c r="F207" s="56">
        <v>252978.09</v>
      </c>
      <c r="G207" s="56">
        <v>252978.09</v>
      </c>
      <c r="H207" s="56">
        <v>252978.09</v>
      </c>
      <c r="I207" s="56"/>
      <c r="J207" s="57"/>
    </row>
    <row r="208" spans="1:10" x14ac:dyDescent="0.25">
      <c r="A208" s="54" t="s">
        <v>742</v>
      </c>
      <c r="B208" s="55" t="s">
        <v>743</v>
      </c>
      <c r="C208" s="56">
        <v>0</v>
      </c>
      <c r="D208" s="56">
        <v>0</v>
      </c>
      <c r="E208" s="56">
        <v>451929.35</v>
      </c>
      <c r="F208" s="56">
        <v>451929.35</v>
      </c>
      <c r="G208" s="56">
        <v>451929.35</v>
      </c>
      <c r="H208" s="56">
        <v>451929.35</v>
      </c>
      <c r="I208" s="56"/>
      <c r="J208" s="57"/>
    </row>
    <row r="209" spans="1:10" x14ac:dyDescent="0.25">
      <c r="A209" s="54" t="s">
        <v>744</v>
      </c>
      <c r="B209" s="55" t="s">
        <v>745</v>
      </c>
      <c r="C209" s="56">
        <v>0</v>
      </c>
      <c r="D209" s="56">
        <v>0</v>
      </c>
      <c r="E209" s="56">
        <v>11115.1</v>
      </c>
      <c r="F209" s="56">
        <v>11115.1</v>
      </c>
      <c r="G209" s="56">
        <v>11115.1</v>
      </c>
      <c r="H209" s="56">
        <v>11115.1</v>
      </c>
      <c r="I209" s="56"/>
      <c r="J209" s="57"/>
    </row>
    <row r="210" spans="1:10" x14ac:dyDescent="0.25">
      <c r="A210" s="54" t="s">
        <v>746</v>
      </c>
      <c r="B210" s="55" t="s">
        <v>747</v>
      </c>
      <c r="C210" s="56">
        <v>0</v>
      </c>
      <c r="D210" s="56">
        <v>0</v>
      </c>
      <c r="E210" s="56">
        <v>83350.649999999994</v>
      </c>
      <c r="F210" s="56">
        <v>83350.649999999994</v>
      </c>
      <c r="G210" s="56">
        <v>83350.649999999994</v>
      </c>
      <c r="H210" s="56">
        <v>83350.649999999994</v>
      </c>
      <c r="I210" s="56"/>
      <c r="J210" s="57"/>
    </row>
    <row r="211" spans="1:10" x14ac:dyDescent="0.25">
      <c r="A211" s="54" t="s">
        <v>748</v>
      </c>
      <c r="B211" s="55" t="s">
        <v>749</v>
      </c>
      <c r="C211" s="56">
        <v>0</v>
      </c>
      <c r="D211" s="56">
        <v>0</v>
      </c>
      <c r="E211" s="56">
        <v>68729.05</v>
      </c>
      <c r="F211" s="56">
        <v>68729.05</v>
      </c>
      <c r="G211" s="56">
        <v>68729.05</v>
      </c>
      <c r="H211" s="56">
        <v>68729.05</v>
      </c>
      <c r="I211" s="56"/>
      <c r="J211" s="57"/>
    </row>
    <row r="212" spans="1:10" x14ac:dyDescent="0.25">
      <c r="A212" s="54" t="s">
        <v>750</v>
      </c>
      <c r="B212" s="55" t="s">
        <v>751</v>
      </c>
      <c r="C212" s="56">
        <v>0</v>
      </c>
      <c r="D212" s="56">
        <v>0</v>
      </c>
      <c r="E212" s="56">
        <v>0</v>
      </c>
      <c r="F212" s="56">
        <v>0</v>
      </c>
      <c r="G212" s="56"/>
      <c r="H212" s="56"/>
      <c r="I212" s="56"/>
      <c r="J212" s="57"/>
    </row>
    <row r="213" spans="1:10" x14ac:dyDescent="0.25">
      <c r="A213" s="54" t="s">
        <v>752</v>
      </c>
      <c r="B213" s="55" t="s">
        <v>753</v>
      </c>
      <c r="C213" s="56">
        <v>0</v>
      </c>
      <c r="D213" s="56">
        <v>0</v>
      </c>
      <c r="E213" s="56">
        <v>0</v>
      </c>
      <c r="F213" s="56">
        <v>0</v>
      </c>
      <c r="G213" s="56"/>
      <c r="H213" s="56"/>
      <c r="I213" s="56"/>
      <c r="J213" s="57"/>
    </row>
    <row r="214" spans="1:10" x14ac:dyDescent="0.25">
      <c r="A214" s="54" t="s">
        <v>754</v>
      </c>
      <c r="B214" s="55" t="s">
        <v>755</v>
      </c>
      <c r="C214" s="56">
        <v>0</v>
      </c>
      <c r="D214" s="56">
        <v>0</v>
      </c>
      <c r="E214" s="56">
        <v>0</v>
      </c>
      <c r="F214" s="56">
        <v>0</v>
      </c>
      <c r="G214" s="56"/>
      <c r="H214" s="56"/>
      <c r="I214" s="56"/>
      <c r="J214" s="57"/>
    </row>
    <row r="215" spans="1:10" x14ac:dyDescent="0.25">
      <c r="A215" s="54" t="s">
        <v>756</v>
      </c>
      <c r="B215" s="55" t="s">
        <v>757</v>
      </c>
      <c r="C215" s="56">
        <v>0</v>
      </c>
      <c r="D215" s="56">
        <v>0</v>
      </c>
      <c r="E215" s="56">
        <v>0</v>
      </c>
      <c r="F215" s="56">
        <v>0</v>
      </c>
      <c r="G215" s="56"/>
      <c r="H215" s="56"/>
      <c r="I215" s="56"/>
      <c r="J215" s="57"/>
    </row>
    <row r="216" spans="1:10" x14ac:dyDescent="0.25">
      <c r="A216" s="54" t="s">
        <v>758</v>
      </c>
      <c r="B216" s="55" t="s">
        <v>759</v>
      </c>
      <c r="C216" s="56">
        <v>0</v>
      </c>
      <c r="D216" s="56">
        <v>0</v>
      </c>
      <c r="E216" s="56">
        <v>124605.38</v>
      </c>
      <c r="F216" s="56">
        <v>124605.38</v>
      </c>
      <c r="G216" s="56">
        <v>124605.38</v>
      </c>
      <c r="H216" s="56">
        <v>124605.38</v>
      </c>
      <c r="I216" s="56"/>
      <c r="J216" s="57"/>
    </row>
    <row r="217" spans="1:10" x14ac:dyDescent="0.25">
      <c r="A217" s="54" t="s">
        <v>760</v>
      </c>
      <c r="B217" s="55" t="s">
        <v>761</v>
      </c>
      <c r="C217" s="56">
        <v>0</v>
      </c>
      <c r="D217" s="56">
        <v>0</v>
      </c>
      <c r="E217" s="56">
        <v>6838.25</v>
      </c>
      <c r="F217" s="56">
        <v>6838.25</v>
      </c>
      <c r="G217" s="56">
        <v>6838.25</v>
      </c>
      <c r="H217" s="56">
        <v>6838.25</v>
      </c>
      <c r="I217" s="56"/>
      <c r="J217" s="57"/>
    </row>
    <row r="218" spans="1:10" x14ac:dyDescent="0.25">
      <c r="A218" s="54" t="s">
        <v>762</v>
      </c>
      <c r="B218" s="55" t="s">
        <v>763</v>
      </c>
      <c r="C218" s="56">
        <v>0</v>
      </c>
      <c r="D218" s="56">
        <v>0</v>
      </c>
      <c r="E218" s="56">
        <v>313607.55</v>
      </c>
      <c r="F218" s="56">
        <v>313607.55</v>
      </c>
      <c r="G218" s="56">
        <v>313607.55</v>
      </c>
      <c r="H218" s="56">
        <v>313607.55</v>
      </c>
      <c r="I218" s="56"/>
      <c r="J218" s="57"/>
    </row>
    <row r="219" spans="1:10" x14ac:dyDescent="0.25">
      <c r="A219" s="54" t="s">
        <v>764</v>
      </c>
      <c r="B219" s="55" t="s">
        <v>765</v>
      </c>
      <c r="C219" s="56">
        <v>0</v>
      </c>
      <c r="D219" s="56">
        <v>0</v>
      </c>
      <c r="E219" s="56">
        <v>570970.1</v>
      </c>
      <c r="F219" s="56">
        <v>570970.1</v>
      </c>
      <c r="G219" s="56">
        <v>570970.1</v>
      </c>
      <c r="H219" s="56">
        <v>570970.1</v>
      </c>
      <c r="I219" s="56"/>
      <c r="J219" s="57"/>
    </row>
    <row r="220" spans="1:10" x14ac:dyDescent="0.25">
      <c r="A220" s="54" t="s">
        <v>766</v>
      </c>
      <c r="B220" s="55" t="s">
        <v>601</v>
      </c>
      <c r="C220" s="56">
        <v>0</v>
      </c>
      <c r="D220" s="56">
        <v>0</v>
      </c>
      <c r="E220" s="56">
        <v>0</v>
      </c>
      <c r="F220" s="56">
        <v>0</v>
      </c>
      <c r="G220" s="56"/>
      <c r="H220" s="56"/>
      <c r="I220" s="56"/>
      <c r="J220" s="57"/>
    </row>
    <row r="221" spans="1:10" x14ac:dyDescent="0.25">
      <c r="A221" s="54" t="s">
        <v>767</v>
      </c>
      <c r="B221" s="55" t="s">
        <v>603</v>
      </c>
      <c r="C221" s="56">
        <v>0</v>
      </c>
      <c r="D221" s="56">
        <v>0</v>
      </c>
      <c r="E221" s="56">
        <v>173473.19</v>
      </c>
      <c r="F221" s="56">
        <v>173473.19</v>
      </c>
      <c r="G221" s="56">
        <v>173473.19</v>
      </c>
      <c r="H221" s="56">
        <v>173473.19</v>
      </c>
      <c r="I221" s="56"/>
      <c r="J221" s="57"/>
    </row>
    <row r="222" spans="1:10" x14ac:dyDescent="0.25">
      <c r="A222" s="54" t="s">
        <v>768</v>
      </c>
      <c r="B222" s="55" t="s">
        <v>769</v>
      </c>
      <c r="C222" s="56">
        <v>0</v>
      </c>
      <c r="D222" s="56">
        <v>0</v>
      </c>
      <c r="E222" s="56">
        <v>0</v>
      </c>
      <c r="F222" s="56">
        <v>0</v>
      </c>
      <c r="G222" s="56"/>
      <c r="H222" s="56"/>
      <c r="I222" s="56"/>
      <c r="J222" s="57"/>
    </row>
    <row r="223" spans="1:10" x14ac:dyDescent="0.25">
      <c r="A223" s="54" t="s">
        <v>770</v>
      </c>
      <c r="B223" s="55" t="s">
        <v>605</v>
      </c>
      <c r="C223" s="56">
        <v>0</v>
      </c>
      <c r="D223" s="56">
        <v>0</v>
      </c>
      <c r="E223" s="56">
        <v>89958.21</v>
      </c>
      <c r="F223" s="56">
        <v>89958.21</v>
      </c>
      <c r="G223" s="56">
        <v>89958.21</v>
      </c>
      <c r="H223" s="56">
        <v>89958.21</v>
      </c>
      <c r="I223" s="56"/>
      <c r="J223" s="57"/>
    </row>
    <row r="224" spans="1:10" x14ac:dyDescent="0.25">
      <c r="A224" s="54" t="s">
        <v>771</v>
      </c>
      <c r="B224" s="55" t="s">
        <v>607</v>
      </c>
      <c r="C224" s="56">
        <v>0</v>
      </c>
      <c r="D224" s="56">
        <v>0</v>
      </c>
      <c r="E224" s="56">
        <v>1321086.02</v>
      </c>
      <c r="F224" s="56">
        <v>1321086.02</v>
      </c>
      <c r="G224" s="56">
        <v>1321086.02</v>
      </c>
      <c r="H224" s="56">
        <v>1321086.02</v>
      </c>
      <c r="I224" s="56"/>
      <c r="J224" s="57"/>
    </row>
    <row r="225" spans="1:10" x14ac:dyDescent="0.25">
      <c r="A225" s="54" t="s">
        <v>772</v>
      </c>
      <c r="B225" s="55" t="s">
        <v>773</v>
      </c>
      <c r="C225" s="56">
        <v>0</v>
      </c>
      <c r="D225" s="56">
        <v>0</v>
      </c>
      <c r="E225" s="56">
        <v>0</v>
      </c>
      <c r="F225" s="56">
        <v>0</v>
      </c>
      <c r="G225" s="56"/>
      <c r="H225" s="56"/>
      <c r="I225" s="56"/>
      <c r="J225" s="57"/>
    </row>
    <row r="226" spans="1:10" x14ac:dyDescent="0.25">
      <c r="A226" s="54" t="s">
        <v>774</v>
      </c>
      <c r="B226" s="55" t="s">
        <v>775</v>
      </c>
      <c r="C226" s="56">
        <v>0</v>
      </c>
      <c r="D226" s="56">
        <v>0</v>
      </c>
      <c r="E226" s="56">
        <v>2954.56</v>
      </c>
      <c r="F226" s="56">
        <v>2954.56</v>
      </c>
      <c r="G226" s="56">
        <v>2954.56</v>
      </c>
      <c r="H226" s="56">
        <v>2954.56</v>
      </c>
      <c r="I226" s="56"/>
      <c r="J226" s="57"/>
    </row>
    <row r="227" spans="1:10" x14ac:dyDescent="0.25">
      <c r="A227" s="54" t="s">
        <v>776</v>
      </c>
      <c r="B227" s="55" t="s">
        <v>609</v>
      </c>
      <c r="C227" s="56">
        <v>0</v>
      </c>
      <c r="D227" s="56">
        <v>0</v>
      </c>
      <c r="E227" s="56">
        <v>59288.67</v>
      </c>
      <c r="F227" s="56">
        <v>59288.67</v>
      </c>
      <c r="G227" s="56">
        <v>59288.67</v>
      </c>
      <c r="H227" s="56">
        <v>59288.67</v>
      </c>
      <c r="I227" s="56"/>
      <c r="J227" s="57"/>
    </row>
    <row r="228" spans="1:10" x14ac:dyDescent="0.25">
      <c r="A228" s="54" t="s">
        <v>777</v>
      </c>
      <c r="B228" s="55" t="s">
        <v>778</v>
      </c>
      <c r="C228" s="56">
        <v>0</v>
      </c>
      <c r="D228" s="56">
        <v>0</v>
      </c>
      <c r="E228" s="56">
        <v>236799.49</v>
      </c>
      <c r="F228" s="56">
        <v>236799.49</v>
      </c>
      <c r="G228" s="56">
        <v>236799.49</v>
      </c>
      <c r="H228" s="56">
        <v>236799.49</v>
      </c>
      <c r="I228" s="56"/>
      <c r="J228" s="57"/>
    </row>
    <row r="229" spans="1:10" x14ac:dyDescent="0.25">
      <c r="A229" s="54" t="s">
        <v>779</v>
      </c>
      <c r="B229" s="55" t="s">
        <v>780</v>
      </c>
      <c r="C229" s="56">
        <v>0</v>
      </c>
      <c r="D229" s="56">
        <v>0</v>
      </c>
      <c r="E229" s="56">
        <v>0</v>
      </c>
      <c r="F229" s="56">
        <v>0</v>
      </c>
      <c r="G229" s="56"/>
      <c r="H229" s="56"/>
      <c r="I229" s="56"/>
      <c r="J229" s="57"/>
    </row>
    <row r="230" spans="1:10" x14ac:dyDescent="0.25">
      <c r="A230" s="54" t="s">
        <v>781</v>
      </c>
      <c r="B230" s="55" t="s">
        <v>611</v>
      </c>
      <c r="C230" s="56">
        <v>0</v>
      </c>
      <c r="D230" s="56">
        <v>0</v>
      </c>
      <c r="E230" s="56">
        <v>229189.39</v>
      </c>
      <c r="F230" s="56">
        <v>229189.39</v>
      </c>
      <c r="G230" s="56">
        <v>229189.39</v>
      </c>
      <c r="H230" s="56">
        <v>229189.39</v>
      </c>
      <c r="I230" s="56"/>
      <c r="J230" s="57"/>
    </row>
    <row r="231" spans="1:10" x14ac:dyDescent="0.25">
      <c r="A231" s="54" t="s">
        <v>782</v>
      </c>
      <c r="B231" s="55" t="s">
        <v>613</v>
      </c>
      <c r="C231" s="56">
        <v>0</v>
      </c>
      <c r="D231" s="56">
        <v>0</v>
      </c>
      <c r="E231" s="56">
        <v>14089.86</v>
      </c>
      <c r="F231" s="56">
        <v>14089.86</v>
      </c>
      <c r="G231" s="56">
        <v>14089.86</v>
      </c>
      <c r="H231" s="56">
        <v>14089.86</v>
      </c>
      <c r="I231" s="56"/>
      <c r="J231" s="57"/>
    </row>
    <row r="232" spans="1:10" x14ac:dyDescent="0.25">
      <c r="A232" s="54" t="s">
        <v>783</v>
      </c>
      <c r="B232" s="55" t="s">
        <v>615</v>
      </c>
      <c r="C232" s="56">
        <v>6</v>
      </c>
      <c r="D232" s="56">
        <v>0</v>
      </c>
      <c r="E232" s="56">
        <v>0</v>
      </c>
      <c r="F232" s="56">
        <v>0</v>
      </c>
      <c r="G232" s="56">
        <v>6</v>
      </c>
      <c r="H232" s="56"/>
      <c r="I232" s="56">
        <v>6</v>
      </c>
      <c r="J232" s="57"/>
    </row>
    <row r="233" spans="1:10" x14ac:dyDescent="0.25">
      <c r="A233" s="54" t="s">
        <v>784</v>
      </c>
      <c r="B233" s="55" t="s">
        <v>785</v>
      </c>
      <c r="C233" s="56">
        <v>2058861.02</v>
      </c>
      <c r="D233" s="56">
        <v>0</v>
      </c>
      <c r="E233" s="56">
        <v>352940.83</v>
      </c>
      <c r="F233" s="56">
        <v>225804.57</v>
      </c>
      <c r="G233" s="56">
        <v>2411801.85</v>
      </c>
      <c r="H233" s="56">
        <v>225804.57</v>
      </c>
      <c r="I233" s="56">
        <v>2185997.2799999998</v>
      </c>
      <c r="J233" s="57"/>
    </row>
    <row r="234" spans="1:10" x14ac:dyDescent="0.25">
      <c r="A234" s="54" t="s">
        <v>786</v>
      </c>
      <c r="B234" s="55" t="s">
        <v>787</v>
      </c>
      <c r="C234" s="56">
        <v>1596.28</v>
      </c>
      <c r="D234" s="56">
        <v>0</v>
      </c>
      <c r="E234" s="56">
        <v>511511.88</v>
      </c>
      <c r="F234" s="56">
        <v>511775.12</v>
      </c>
      <c r="G234" s="56">
        <v>513108.16</v>
      </c>
      <c r="H234" s="56">
        <v>511775.12</v>
      </c>
      <c r="I234" s="56">
        <v>1333.04</v>
      </c>
      <c r="J234" s="57"/>
    </row>
    <row r="235" spans="1:10" x14ac:dyDescent="0.25">
      <c r="A235" s="54" t="s">
        <v>788</v>
      </c>
      <c r="B235" s="55" t="s">
        <v>617</v>
      </c>
      <c r="C235" s="56">
        <v>166095.51999999999</v>
      </c>
      <c r="D235" s="56">
        <v>0</v>
      </c>
      <c r="E235" s="56">
        <v>56102.44</v>
      </c>
      <c r="F235" s="56">
        <v>87294.65</v>
      </c>
      <c r="G235" s="56">
        <v>222197.96</v>
      </c>
      <c r="H235" s="56">
        <v>87294.65</v>
      </c>
      <c r="I235" s="56">
        <v>134903.31</v>
      </c>
      <c r="J235" s="57"/>
    </row>
    <row r="236" spans="1:10" x14ac:dyDescent="0.25">
      <c r="A236" s="54" t="s">
        <v>789</v>
      </c>
      <c r="B236" s="55" t="s">
        <v>790</v>
      </c>
      <c r="C236" s="56">
        <v>60764.49</v>
      </c>
      <c r="D236" s="56">
        <v>0</v>
      </c>
      <c r="E236" s="56">
        <v>45928.36</v>
      </c>
      <c r="F236" s="56">
        <v>54552.51</v>
      </c>
      <c r="G236" s="56">
        <v>106692.85</v>
      </c>
      <c r="H236" s="56">
        <v>54552.51</v>
      </c>
      <c r="I236" s="56">
        <v>52140.34</v>
      </c>
      <c r="J236" s="57"/>
    </row>
    <row r="237" spans="1:10" x14ac:dyDescent="0.25">
      <c r="A237" s="54" t="s">
        <v>791</v>
      </c>
      <c r="B237" s="55" t="s">
        <v>525</v>
      </c>
      <c r="C237" s="56">
        <v>2748.21</v>
      </c>
      <c r="D237" s="56">
        <v>0</v>
      </c>
      <c r="E237" s="56">
        <v>0</v>
      </c>
      <c r="F237" s="56">
        <v>282.45999999999998</v>
      </c>
      <c r="G237" s="56">
        <v>2748.21</v>
      </c>
      <c r="H237" s="56">
        <v>282.45999999999998</v>
      </c>
      <c r="I237" s="56">
        <v>2465.75</v>
      </c>
      <c r="J237" s="57"/>
    </row>
    <row r="238" spans="1:10" x14ac:dyDescent="0.25">
      <c r="A238" s="54" t="s">
        <v>792</v>
      </c>
      <c r="B238" s="55" t="s">
        <v>793</v>
      </c>
      <c r="C238" s="56">
        <v>484855.92</v>
      </c>
      <c r="D238" s="56">
        <v>0</v>
      </c>
      <c r="E238" s="56">
        <v>35714.21</v>
      </c>
      <c r="F238" s="56">
        <v>82427.740000000005</v>
      </c>
      <c r="G238" s="56">
        <v>520570.13</v>
      </c>
      <c r="H238" s="56">
        <v>82427.740000000005</v>
      </c>
      <c r="I238" s="56">
        <v>438142.39</v>
      </c>
      <c r="J238" s="57"/>
    </row>
    <row r="239" spans="1:10" x14ac:dyDescent="0.25">
      <c r="A239" s="54" t="s">
        <v>794</v>
      </c>
      <c r="B239" s="55" t="s">
        <v>795</v>
      </c>
      <c r="C239" s="56">
        <v>8846.73</v>
      </c>
      <c r="D239" s="56">
        <v>0</v>
      </c>
      <c r="E239" s="56">
        <v>6</v>
      </c>
      <c r="F239" s="56">
        <v>1909.62</v>
      </c>
      <c r="G239" s="56">
        <v>8852.73</v>
      </c>
      <c r="H239" s="56">
        <v>1909.62</v>
      </c>
      <c r="I239" s="56">
        <v>6943.11</v>
      </c>
      <c r="J239" s="57"/>
    </row>
    <row r="240" spans="1:10" x14ac:dyDescent="0.25">
      <c r="A240" s="54" t="s">
        <v>796</v>
      </c>
      <c r="B240" s="55" t="s">
        <v>797</v>
      </c>
      <c r="C240" s="56">
        <v>131505.07999999999</v>
      </c>
      <c r="D240" s="56">
        <v>0</v>
      </c>
      <c r="E240" s="56">
        <v>401384.19</v>
      </c>
      <c r="F240" s="56">
        <v>369474.22</v>
      </c>
      <c r="G240" s="56">
        <v>532889.27</v>
      </c>
      <c r="H240" s="56">
        <v>369474.22</v>
      </c>
      <c r="I240" s="56">
        <v>163415.04999999999</v>
      </c>
      <c r="J240" s="57"/>
    </row>
    <row r="241" spans="1:10" x14ac:dyDescent="0.25">
      <c r="A241" s="54" t="s">
        <v>798</v>
      </c>
      <c r="B241" s="55" t="s">
        <v>799</v>
      </c>
      <c r="C241" s="56">
        <v>183756.4</v>
      </c>
      <c r="D241" s="56">
        <v>0</v>
      </c>
      <c r="E241" s="56">
        <v>257542.76</v>
      </c>
      <c r="F241" s="56">
        <v>288111.52</v>
      </c>
      <c r="G241" s="56">
        <v>441299.16</v>
      </c>
      <c r="H241" s="56">
        <v>288111.52</v>
      </c>
      <c r="I241" s="56">
        <v>153187.64000000001</v>
      </c>
      <c r="J241" s="57"/>
    </row>
    <row r="242" spans="1:10" x14ac:dyDescent="0.25">
      <c r="A242" s="54" t="s">
        <v>800</v>
      </c>
      <c r="B242" s="55" t="s">
        <v>619</v>
      </c>
      <c r="C242" s="56">
        <v>149787.35</v>
      </c>
      <c r="D242" s="56">
        <v>0</v>
      </c>
      <c r="E242" s="56">
        <v>794408.88</v>
      </c>
      <c r="F242" s="56">
        <v>807977.75</v>
      </c>
      <c r="G242" s="56">
        <v>944196.23</v>
      </c>
      <c r="H242" s="56">
        <v>807977.75</v>
      </c>
      <c r="I242" s="56">
        <v>136218.48000000001</v>
      </c>
      <c r="J242" s="57"/>
    </row>
    <row r="243" spans="1:10" x14ac:dyDescent="0.25">
      <c r="A243" s="54" t="s">
        <v>801</v>
      </c>
      <c r="B243" s="55" t="s">
        <v>802</v>
      </c>
      <c r="C243" s="56">
        <v>174524.4</v>
      </c>
      <c r="D243" s="56">
        <v>0</v>
      </c>
      <c r="E243" s="56">
        <v>82219.94</v>
      </c>
      <c r="F243" s="56">
        <v>228174.97</v>
      </c>
      <c r="G243" s="56">
        <v>256744.34</v>
      </c>
      <c r="H243" s="56">
        <v>228174.97</v>
      </c>
      <c r="I243" s="56">
        <v>28569.37</v>
      </c>
      <c r="J243" s="57"/>
    </row>
    <row r="244" spans="1:10" x14ac:dyDescent="0.25">
      <c r="A244" s="54" t="s">
        <v>803</v>
      </c>
      <c r="B244" s="55" t="s">
        <v>621</v>
      </c>
      <c r="C244" s="56">
        <v>112060.78</v>
      </c>
      <c r="D244" s="56">
        <v>0</v>
      </c>
      <c r="E244" s="56">
        <v>1005245.52</v>
      </c>
      <c r="F244" s="56">
        <v>973950.33</v>
      </c>
      <c r="G244" s="56">
        <v>1117306.3</v>
      </c>
      <c r="H244" s="56">
        <v>973950.33</v>
      </c>
      <c r="I244" s="56">
        <v>143355.97</v>
      </c>
      <c r="J244" s="57"/>
    </row>
    <row r="245" spans="1:10" x14ac:dyDescent="0.25">
      <c r="A245" s="54" t="s">
        <v>804</v>
      </c>
      <c r="B245" s="55" t="s">
        <v>805</v>
      </c>
      <c r="C245" s="56">
        <v>6182.65</v>
      </c>
      <c r="D245" s="56">
        <v>0</v>
      </c>
      <c r="E245" s="56">
        <v>50301.98</v>
      </c>
      <c r="F245" s="56">
        <v>56210.52</v>
      </c>
      <c r="G245" s="56">
        <v>56484.63</v>
      </c>
      <c r="H245" s="56">
        <v>56210.52</v>
      </c>
      <c r="I245" s="56">
        <v>274.11</v>
      </c>
      <c r="J245" s="57"/>
    </row>
    <row r="246" spans="1:10" x14ac:dyDescent="0.25">
      <c r="A246" s="54" t="s">
        <v>806</v>
      </c>
      <c r="B246" s="55" t="s">
        <v>499</v>
      </c>
      <c r="C246" s="56">
        <v>1126.1600000000001</v>
      </c>
      <c r="D246" s="56">
        <v>0</v>
      </c>
      <c r="E246" s="56">
        <v>5259.2</v>
      </c>
      <c r="F246" s="56">
        <v>2893.79</v>
      </c>
      <c r="G246" s="56">
        <v>6385.36</v>
      </c>
      <c r="H246" s="56">
        <v>2893.79</v>
      </c>
      <c r="I246" s="56">
        <v>3491.57</v>
      </c>
      <c r="J246" s="57"/>
    </row>
    <row r="247" spans="1:10" x14ac:dyDescent="0.25">
      <c r="A247" s="54" t="s">
        <v>807</v>
      </c>
      <c r="B247" s="55" t="s">
        <v>501</v>
      </c>
      <c r="C247" s="56">
        <v>6693.16</v>
      </c>
      <c r="D247" s="56">
        <v>0</v>
      </c>
      <c r="E247" s="56">
        <v>15751.48</v>
      </c>
      <c r="F247" s="56">
        <v>17430.43</v>
      </c>
      <c r="G247" s="56">
        <v>22444.639999999999</v>
      </c>
      <c r="H247" s="56">
        <v>17430.43</v>
      </c>
      <c r="I247" s="56">
        <v>5014.21</v>
      </c>
      <c r="J247" s="57"/>
    </row>
    <row r="248" spans="1:10" x14ac:dyDescent="0.25">
      <c r="A248" s="54" t="s">
        <v>808</v>
      </c>
      <c r="B248" s="55" t="s">
        <v>505</v>
      </c>
      <c r="C248" s="56">
        <v>5247</v>
      </c>
      <c r="D248" s="56">
        <v>0</v>
      </c>
      <c r="E248" s="56">
        <v>120298.54</v>
      </c>
      <c r="F248" s="56">
        <v>125545.54</v>
      </c>
      <c r="G248" s="56">
        <v>125545.54</v>
      </c>
      <c r="H248" s="56">
        <v>125545.54</v>
      </c>
      <c r="I248" s="56"/>
      <c r="J248" s="57"/>
    </row>
    <row r="249" spans="1:10" x14ac:dyDescent="0.25">
      <c r="A249" s="54" t="s">
        <v>809</v>
      </c>
      <c r="B249" s="55" t="s">
        <v>810</v>
      </c>
      <c r="C249" s="56">
        <v>0</v>
      </c>
      <c r="D249" s="56">
        <v>0</v>
      </c>
      <c r="E249" s="56">
        <v>17.920000000000002</v>
      </c>
      <c r="F249" s="56">
        <v>17.920000000000002</v>
      </c>
      <c r="G249" s="56">
        <v>17.920000000000002</v>
      </c>
      <c r="H249" s="56">
        <v>17.920000000000002</v>
      </c>
      <c r="I249" s="56"/>
      <c r="J249" s="57"/>
    </row>
    <row r="250" spans="1:10" x14ac:dyDescent="0.25">
      <c r="A250" s="54" t="s">
        <v>811</v>
      </c>
      <c r="B250" s="55" t="s">
        <v>812</v>
      </c>
      <c r="C250" s="56">
        <v>0</v>
      </c>
      <c r="D250" s="56">
        <v>0</v>
      </c>
      <c r="E250" s="56">
        <v>0</v>
      </c>
      <c r="F250" s="56">
        <v>0</v>
      </c>
      <c r="G250" s="56"/>
      <c r="H250" s="56"/>
      <c r="I250" s="56"/>
      <c r="J250" s="57"/>
    </row>
    <row r="251" spans="1:10" x14ac:dyDescent="0.25">
      <c r="A251" s="54" t="s">
        <v>813</v>
      </c>
      <c r="B251" s="55" t="s">
        <v>507</v>
      </c>
      <c r="C251" s="56">
        <v>366763.01</v>
      </c>
      <c r="D251" s="56">
        <v>0</v>
      </c>
      <c r="E251" s="56">
        <v>473277.3</v>
      </c>
      <c r="F251" s="56">
        <v>512293.7</v>
      </c>
      <c r="G251" s="56">
        <v>840040.31</v>
      </c>
      <c r="H251" s="56">
        <v>512293.7</v>
      </c>
      <c r="I251" s="56">
        <v>327746.61</v>
      </c>
      <c r="J251" s="57"/>
    </row>
    <row r="252" spans="1:10" x14ac:dyDescent="0.25">
      <c r="A252" s="54" t="s">
        <v>814</v>
      </c>
      <c r="B252" s="55" t="s">
        <v>509</v>
      </c>
      <c r="C252" s="56">
        <v>7338.92</v>
      </c>
      <c r="D252" s="56">
        <v>0</v>
      </c>
      <c r="E252" s="56">
        <v>0</v>
      </c>
      <c r="F252" s="56">
        <v>408.31</v>
      </c>
      <c r="G252" s="56">
        <v>7338.92</v>
      </c>
      <c r="H252" s="56">
        <v>408.31</v>
      </c>
      <c r="I252" s="56">
        <v>6930.61</v>
      </c>
      <c r="J252" s="57"/>
    </row>
    <row r="253" spans="1:10" x14ac:dyDescent="0.25">
      <c r="A253" s="54" t="s">
        <v>815</v>
      </c>
      <c r="B253" s="55" t="s">
        <v>816</v>
      </c>
      <c r="C253" s="56">
        <v>14.91</v>
      </c>
      <c r="D253" s="56">
        <v>0</v>
      </c>
      <c r="E253" s="56">
        <v>0</v>
      </c>
      <c r="F253" s="56">
        <v>0</v>
      </c>
      <c r="G253" s="56">
        <v>14.91</v>
      </c>
      <c r="H253" s="56"/>
      <c r="I253" s="56">
        <v>14.91</v>
      </c>
      <c r="J253" s="57"/>
    </row>
    <row r="254" spans="1:10" x14ac:dyDescent="0.25">
      <c r="A254" s="54" t="s">
        <v>817</v>
      </c>
      <c r="B254" s="55" t="s">
        <v>818</v>
      </c>
      <c r="C254" s="56">
        <v>31628.560000000001</v>
      </c>
      <c r="D254" s="56">
        <v>0</v>
      </c>
      <c r="E254" s="56">
        <v>14233.05</v>
      </c>
      <c r="F254" s="56">
        <v>26945.63</v>
      </c>
      <c r="G254" s="56">
        <v>45861.61</v>
      </c>
      <c r="H254" s="56">
        <v>26945.63</v>
      </c>
      <c r="I254" s="56">
        <v>18915.98</v>
      </c>
      <c r="J254" s="57"/>
    </row>
    <row r="255" spans="1:10" x14ac:dyDescent="0.25">
      <c r="A255" s="54" t="s">
        <v>819</v>
      </c>
      <c r="B255" s="55" t="s">
        <v>820</v>
      </c>
      <c r="C255" s="56">
        <v>4752.3500000000004</v>
      </c>
      <c r="D255" s="56">
        <v>0</v>
      </c>
      <c r="E255" s="56">
        <v>0</v>
      </c>
      <c r="F255" s="56">
        <v>4718.75</v>
      </c>
      <c r="G255" s="56">
        <v>4752.3500000000004</v>
      </c>
      <c r="H255" s="56">
        <v>4718.75</v>
      </c>
      <c r="I255" s="56">
        <v>33.6</v>
      </c>
      <c r="J255" s="57"/>
    </row>
    <row r="256" spans="1:10" x14ac:dyDescent="0.25">
      <c r="A256" s="54" t="s">
        <v>821</v>
      </c>
      <c r="B256" s="55" t="s">
        <v>624</v>
      </c>
      <c r="C256" s="56">
        <v>0</v>
      </c>
      <c r="D256" s="56">
        <v>0</v>
      </c>
      <c r="E256" s="56">
        <v>0</v>
      </c>
      <c r="F256" s="56">
        <v>0</v>
      </c>
      <c r="G256" s="56"/>
      <c r="H256" s="56"/>
      <c r="I256" s="56"/>
      <c r="J256" s="57"/>
    </row>
    <row r="257" spans="1:10" x14ac:dyDescent="0.25">
      <c r="A257" s="54" t="s">
        <v>822</v>
      </c>
      <c r="B257" s="55" t="s">
        <v>823</v>
      </c>
      <c r="C257" s="56">
        <v>0</v>
      </c>
      <c r="D257" s="56">
        <v>0</v>
      </c>
      <c r="E257" s="56">
        <v>0</v>
      </c>
      <c r="F257" s="56">
        <v>0</v>
      </c>
      <c r="G257" s="56"/>
      <c r="H257" s="56"/>
      <c r="I257" s="56"/>
      <c r="J257" s="57"/>
    </row>
    <row r="258" spans="1:10" x14ac:dyDescent="0.25">
      <c r="A258" s="54" t="s">
        <v>824</v>
      </c>
      <c r="B258" s="55" t="s">
        <v>628</v>
      </c>
      <c r="C258" s="56">
        <v>29526.91</v>
      </c>
      <c r="D258" s="56">
        <v>0</v>
      </c>
      <c r="E258" s="56">
        <v>0</v>
      </c>
      <c r="F258" s="56">
        <v>0</v>
      </c>
      <c r="G258" s="56">
        <v>29526.91</v>
      </c>
      <c r="H258" s="56"/>
      <c r="I258" s="56">
        <v>29526.91</v>
      </c>
      <c r="J258" s="57"/>
    </row>
    <row r="259" spans="1:10" x14ac:dyDescent="0.25">
      <c r="A259" s="54" t="s">
        <v>825</v>
      </c>
      <c r="B259" s="55" t="s">
        <v>826</v>
      </c>
      <c r="C259" s="56">
        <v>0</v>
      </c>
      <c r="D259" s="56">
        <v>0</v>
      </c>
      <c r="E259" s="56">
        <v>0</v>
      </c>
      <c r="F259" s="56">
        <v>0</v>
      </c>
      <c r="G259" s="56"/>
      <c r="H259" s="56"/>
      <c r="I259" s="56"/>
      <c r="J259" s="57"/>
    </row>
    <row r="260" spans="1:10" x14ac:dyDescent="0.25">
      <c r="A260" s="54" t="s">
        <v>827</v>
      </c>
      <c r="B260" s="55" t="s">
        <v>632</v>
      </c>
      <c r="C260" s="56">
        <v>16</v>
      </c>
      <c r="D260" s="56">
        <v>0</v>
      </c>
      <c r="E260" s="56">
        <v>0</v>
      </c>
      <c r="F260" s="56">
        <v>0</v>
      </c>
      <c r="G260" s="56">
        <v>16</v>
      </c>
      <c r="H260" s="56"/>
      <c r="I260" s="56">
        <v>16</v>
      </c>
      <c r="J260" s="57"/>
    </row>
    <row r="261" spans="1:10" x14ac:dyDescent="0.25">
      <c r="A261" s="54" t="s">
        <v>828</v>
      </c>
      <c r="B261" s="55" t="s">
        <v>829</v>
      </c>
      <c r="C261" s="56">
        <v>0</v>
      </c>
      <c r="D261" s="56">
        <v>0</v>
      </c>
      <c r="E261" s="56">
        <v>5407422.7000000002</v>
      </c>
      <c r="F261" s="56">
        <v>5407422.7000000002</v>
      </c>
      <c r="G261" s="56">
        <v>5407422.7000000002</v>
      </c>
      <c r="H261" s="56">
        <v>5407422.7000000002</v>
      </c>
      <c r="I261" s="56"/>
      <c r="J261" s="57"/>
    </row>
    <row r="262" spans="1:10" x14ac:dyDescent="0.25">
      <c r="A262" s="54" t="s">
        <v>830</v>
      </c>
      <c r="B262" s="55" t="s">
        <v>831</v>
      </c>
      <c r="C262" s="56">
        <v>0</v>
      </c>
      <c r="D262" s="56">
        <v>0</v>
      </c>
      <c r="E262" s="56">
        <v>1677.19</v>
      </c>
      <c r="F262" s="56">
        <v>1677.19</v>
      </c>
      <c r="G262" s="56">
        <v>1677.19</v>
      </c>
      <c r="H262" s="56">
        <v>1677.19</v>
      </c>
      <c r="I262" s="56"/>
      <c r="J262" s="57"/>
    </row>
    <row r="263" spans="1:10" x14ac:dyDescent="0.25">
      <c r="A263" s="54" t="s">
        <v>832</v>
      </c>
      <c r="B263" s="55" t="s">
        <v>833</v>
      </c>
      <c r="C263" s="56">
        <v>0</v>
      </c>
      <c r="D263" s="56">
        <v>0</v>
      </c>
      <c r="E263" s="56">
        <v>3047.38</v>
      </c>
      <c r="F263" s="56">
        <v>3047.38</v>
      </c>
      <c r="G263" s="56">
        <v>3047.38</v>
      </c>
      <c r="H263" s="56">
        <v>3047.38</v>
      </c>
      <c r="I263" s="56"/>
      <c r="J263" s="57"/>
    </row>
    <row r="264" spans="1:10" x14ac:dyDescent="0.25">
      <c r="A264" s="54" t="s">
        <v>834</v>
      </c>
      <c r="B264" s="55" t="s">
        <v>519</v>
      </c>
      <c r="C264" s="56">
        <v>0</v>
      </c>
      <c r="D264" s="56">
        <v>0</v>
      </c>
      <c r="E264" s="56">
        <v>0</v>
      </c>
      <c r="F264" s="56">
        <v>0</v>
      </c>
      <c r="G264" s="56"/>
      <c r="H264" s="56"/>
      <c r="I264" s="56"/>
      <c r="J264" s="57"/>
    </row>
    <row r="265" spans="1:10" x14ac:dyDescent="0.25">
      <c r="A265" s="54" t="s">
        <v>835</v>
      </c>
      <c r="B265" s="55" t="s">
        <v>519</v>
      </c>
      <c r="C265" s="56">
        <v>0</v>
      </c>
      <c r="D265" s="56">
        <v>0</v>
      </c>
      <c r="E265" s="56">
        <v>52649.35</v>
      </c>
      <c r="F265" s="56">
        <v>52649.35</v>
      </c>
      <c r="G265" s="56">
        <v>52649.35</v>
      </c>
      <c r="H265" s="56">
        <v>52649.35</v>
      </c>
      <c r="I265" s="56"/>
      <c r="J265" s="57"/>
    </row>
    <row r="266" spans="1:10" x14ac:dyDescent="0.25">
      <c r="A266" s="54" t="s">
        <v>836</v>
      </c>
      <c r="B266" s="55" t="s">
        <v>521</v>
      </c>
      <c r="C266" s="56">
        <v>0</v>
      </c>
      <c r="D266" s="56">
        <v>0</v>
      </c>
      <c r="E266" s="56">
        <v>7473.31</v>
      </c>
      <c r="F266" s="56">
        <v>7473.31</v>
      </c>
      <c r="G266" s="56">
        <v>7473.31</v>
      </c>
      <c r="H266" s="56">
        <v>7473.31</v>
      </c>
      <c r="I266" s="56"/>
      <c r="J266" s="57"/>
    </row>
    <row r="267" spans="1:10" x14ac:dyDescent="0.25">
      <c r="A267" s="54" t="s">
        <v>837</v>
      </c>
      <c r="B267" s="55" t="s">
        <v>525</v>
      </c>
      <c r="C267" s="56">
        <v>0</v>
      </c>
      <c r="D267" s="56">
        <v>0</v>
      </c>
      <c r="E267" s="56">
        <v>4819.32</v>
      </c>
      <c r="F267" s="56">
        <v>4819.32</v>
      </c>
      <c r="G267" s="56">
        <v>4819.32</v>
      </c>
      <c r="H267" s="56">
        <v>4819.32</v>
      </c>
      <c r="I267" s="56"/>
      <c r="J267" s="57"/>
    </row>
    <row r="268" spans="1:10" x14ac:dyDescent="0.25">
      <c r="A268" s="54" t="s">
        <v>838</v>
      </c>
      <c r="B268" s="55" t="s">
        <v>527</v>
      </c>
      <c r="C268" s="56">
        <v>0</v>
      </c>
      <c r="D268" s="56">
        <v>0</v>
      </c>
      <c r="E268" s="56">
        <v>5588.62</v>
      </c>
      <c r="F268" s="56">
        <v>5588.62</v>
      </c>
      <c r="G268" s="56">
        <v>5588.62</v>
      </c>
      <c r="H268" s="56">
        <v>5588.62</v>
      </c>
      <c r="I268" s="56"/>
      <c r="J268" s="57"/>
    </row>
    <row r="269" spans="1:10" x14ac:dyDescent="0.25">
      <c r="A269" s="54" t="s">
        <v>839</v>
      </c>
      <c r="B269" s="55" t="s">
        <v>840</v>
      </c>
      <c r="C269" s="56">
        <v>0</v>
      </c>
      <c r="D269" s="56">
        <v>0</v>
      </c>
      <c r="E269" s="56">
        <v>116.47</v>
      </c>
      <c r="F269" s="56">
        <v>116.47</v>
      </c>
      <c r="G269" s="56">
        <v>116.47</v>
      </c>
      <c r="H269" s="56">
        <v>116.47</v>
      </c>
      <c r="I269" s="56"/>
      <c r="J269" s="57"/>
    </row>
    <row r="270" spans="1:10" x14ac:dyDescent="0.25">
      <c r="A270" s="54" t="s">
        <v>841</v>
      </c>
      <c r="B270" s="55" t="s">
        <v>531</v>
      </c>
      <c r="C270" s="56">
        <v>0</v>
      </c>
      <c r="D270" s="56">
        <v>0</v>
      </c>
      <c r="E270" s="56">
        <v>5242.21</v>
      </c>
      <c r="F270" s="56">
        <v>5242.21</v>
      </c>
      <c r="G270" s="56">
        <v>5242.21</v>
      </c>
      <c r="H270" s="56">
        <v>5242.21</v>
      </c>
      <c r="I270" s="56"/>
      <c r="J270" s="57"/>
    </row>
    <row r="271" spans="1:10" x14ac:dyDescent="0.25">
      <c r="A271" s="54" t="s">
        <v>842</v>
      </c>
      <c r="B271" s="55" t="s">
        <v>535</v>
      </c>
      <c r="C271" s="56">
        <v>0</v>
      </c>
      <c r="D271" s="56">
        <v>0</v>
      </c>
      <c r="E271" s="56">
        <v>0</v>
      </c>
      <c r="F271" s="56">
        <v>0</v>
      </c>
      <c r="G271" s="56"/>
      <c r="H271" s="56"/>
      <c r="I271" s="56"/>
      <c r="J271" s="57"/>
    </row>
    <row r="272" spans="1:10" x14ac:dyDescent="0.25">
      <c r="A272" s="54" t="s">
        <v>843</v>
      </c>
      <c r="B272" s="55" t="s">
        <v>844</v>
      </c>
      <c r="C272" s="56">
        <v>13882074.789999999</v>
      </c>
      <c r="D272" s="56">
        <v>0</v>
      </c>
      <c r="E272" s="56">
        <v>21539481.920000002</v>
      </c>
      <c r="F272" s="56">
        <v>21676918.41</v>
      </c>
      <c r="G272" s="56">
        <v>35421556.710000001</v>
      </c>
      <c r="H272" s="56">
        <v>21676918.41</v>
      </c>
      <c r="I272" s="56">
        <v>13744638.300000001</v>
      </c>
      <c r="J272" s="57"/>
    </row>
    <row r="273" spans="1:10" x14ac:dyDescent="0.25">
      <c r="A273" s="54" t="s">
        <v>845</v>
      </c>
      <c r="B273" s="55" t="s">
        <v>652</v>
      </c>
      <c r="C273" s="56">
        <v>0</v>
      </c>
      <c r="D273" s="56">
        <v>13882074.789999999</v>
      </c>
      <c r="E273" s="56">
        <v>21734914.870000001</v>
      </c>
      <c r="F273" s="56">
        <v>21597478.379999999</v>
      </c>
      <c r="G273" s="56">
        <v>21734914.870000001</v>
      </c>
      <c r="H273" s="56">
        <v>35479553.170000002</v>
      </c>
      <c r="I273" s="56"/>
      <c r="J273" s="57">
        <v>13744638.300000001</v>
      </c>
    </row>
    <row r="274" spans="1:10" x14ac:dyDescent="0.25">
      <c r="A274" s="54" t="s">
        <v>846</v>
      </c>
      <c r="B274" s="55" t="s">
        <v>847</v>
      </c>
      <c r="C274" s="56">
        <v>0</v>
      </c>
      <c r="D274" s="56">
        <v>284229.39</v>
      </c>
      <c r="E274" s="56">
        <v>62164.45</v>
      </c>
      <c r="F274" s="56">
        <v>61031.39</v>
      </c>
      <c r="G274" s="56">
        <v>62164.45</v>
      </c>
      <c r="H274" s="56">
        <v>345260.78</v>
      </c>
      <c r="I274" s="56"/>
      <c r="J274" s="57">
        <v>283096.33</v>
      </c>
    </row>
    <row r="275" spans="1:10" x14ac:dyDescent="0.25">
      <c r="A275" s="54" t="s">
        <v>848</v>
      </c>
      <c r="B275" s="55" t="s">
        <v>849</v>
      </c>
      <c r="C275" s="56">
        <v>0</v>
      </c>
      <c r="D275" s="56">
        <v>32232083.800000001</v>
      </c>
      <c r="E275" s="56">
        <v>76323396.25</v>
      </c>
      <c r="F275" s="56">
        <v>73151839.120000005</v>
      </c>
      <c r="G275" s="56">
        <v>76323396.25</v>
      </c>
      <c r="H275" s="56">
        <v>105383922.92</v>
      </c>
      <c r="I275" s="56"/>
      <c r="J275" s="57">
        <v>29060526.670000002</v>
      </c>
    </row>
    <row r="276" spans="1:10" x14ac:dyDescent="0.25">
      <c r="A276" s="54" t="s">
        <v>850</v>
      </c>
      <c r="B276" s="55" t="s">
        <v>851</v>
      </c>
      <c r="C276" s="56">
        <v>0</v>
      </c>
      <c r="D276" s="56">
        <v>11668834.98</v>
      </c>
      <c r="E276" s="56">
        <v>25600</v>
      </c>
      <c r="F276" s="56">
        <v>1399702.04</v>
      </c>
      <c r="G276" s="56">
        <v>25600</v>
      </c>
      <c r="H276" s="56">
        <v>13068537.02</v>
      </c>
      <c r="I276" s="56"/>
      <c r="J276" s="57">
        <v>13042937.02</v>
      </c>
    </row>
    <row r="277" spans="1:10" x14ac:dyDescent="0.25">
      <c r="A277" s="54" t="s">
        <v>852</v>
      </c>
      <c r="B277" s="55" t="s">
        <v>853</v>
      </c>
      <c r="C277" s="56">
        <v>0</v>
      </c>
      <c r="D277" s="56">
        <v>57713741.289999999</v>
      </c>
      <c r="E277" s="56">
        <v>23396385.649999999</v>
      </c>
      <c r="F277" s="56">
        <v>3817064.9</v>
      </c>
      <c r="G277" s="56">
        <v>23396385.649999999</v>
      </c>
      <c r="H277" s="56">
        <v>61530806.189999998</v>
      </c>
      <c r="I277" s="56"/>
      <c r="J277" s="57">
        <v>38134420.539999999</v>
      </c>
    </row>
    <row r="278" spans="1:10" x14ac:dyDescent="0.25">
      <c r="A278" s="54" t="s">
        <v>854</v>
      </c>
      <c r="B278" s="55" t="s">
        <v>855</v>
      </c>
      <c r="C278" s="56">
        <v>0</v>
      </c>
      <c r="D278" s="56">
        <v>0</v>
      </c>
      <c r="E278" s="56">
        <v>140184777.21000001</v>
      </c>
      <c r="F278" s="56">
        <v>194118419.65000001</v>
      </c>
      <c r="G278" s="56">
        <v>140184777.21000001</v>
      </c>
      <c r="H278" s="56">
        <v>194118419.65000001</v>
      </c>
      <c r="I278" s="56"/>
      <c r="J278" s="57">
        <v>53933642.439999998</v>
      </c>
    </row>
    <row r="279" spans="1:10" x14ac:dyDescent="0.25">
      <c r="A279" s="54" t="s">
        <v>856</v>
      </c>
      <c r="B279" s="55" t="s">
        <v>857</v>
      </c>
      <c r="C279" s="56">
        <v>0</v>
      </c>
      <c r="D279" s="56">
        <v>0</v>
      </c>
      <c r="E279" s="56">
        <v>19441362.59</v>
      </c>
      <c r="F279" s="56">
        <v>20867915.02</v>
      </c>
      <c r="G279" s="56">
        <v>19441362.59</v>
      </c>
      <c r="H279" s="56">
        <v>20867915.02</v>
      </c>
      <c r="I279" s="56"/>
      <c r="J279" s="57">
        <v>1426552.43</v>
      </c>
    </row>
    <row r="280" spans="1:10" x14ac:dyDescent="0.25">
      <c r="A280" s="54" t="s">
        <v>858</v>
      </c>
      <c r="B280" s="55" t="s">
        <v>859</v>
      </c>
      <c r="C280" s="56">
        <v>0</v>
      </c>
      <c r="D280" s="56">
        <v>0</v>
      </c>
      <c r="E280" s="56">
        <v>22729662.149999999</v>
      </c>
      <c r="F280" s="56">
        <v>22729662.149999999</v>
      </c>
      <c r="G280" s="56">
        <v>22729662.149999999</v>
      </c>
      <c r="H280" s="56">
        <v>22729662.149999999</v>
      </c>
      <c r="I280" s="56"/>
      <c r="J280" s="57"/>
    </row>
    <row r="281" spans="1:10" x14ac:dyDescent="0.25">
      <c r="A281" s="54" t="s">
        <v>860</v>
      </c>
      <c r="B281" s="55" t="s">
        <v>861</v>
      </c>
      <c r="C281" s="56">
        <v>0</v>
      </c>
      <c r="D281" s="56">
        <v>0</v>
      </c>
      <c r="E281" s="56">
        <v>7332606.8899999997</v>
      </c>
      <c r="F281" s="56">
        <v>7554600.0800000001</v>
      </c>
      <c r="G281" s="56">
        <v>7332606.8899999997</v>
      </c>
      <c r="H281" s="56">
        <v>7554600.0800000001</v>
      </c>
      <c r="I281" s="56"/>
      <c r="J281" s="57">
        <v>221993.19</v>
      </c>
    </row>
    <row r="282" spans="1:10" x14ac:dyDescent="0.25">
      <c r="A282" s="54" t="s">
        <v>862</v>
      </c>
      <c r="B282" s="55" t="s">
        <v>863</v>
      </c>
      <c r="C282" s="56">
        <v>0</v>
      </c>
      <c r="D282" s="56">
        <v>0</v>
      </c>
      <c r="E282" s="56">
        <v>49476982.799999997</v>
      </c>
      <c r="F282" s="56">
        <v>49476982.799999997</v>
      </c>
      <c r="G282" s="56">
        <v>49476982.799999997</v>
      </c>
      <c r="H282" s="56">
        <v>49476982.799999997</v>
      </c>
      <c r="I282" s="56"/>
      <c r="J282" s="57"/>
    </row>
    <row r="283" spans="1:10" x14ac:dyDescent="0.25">
      <c r="A283" s="54" t="s">
        <v>864</v>
      </c>
      <c r="B283" s="55" t="s">
        <v>865</v>
      </c>
      <c r="C283" s="56">
        <v>0</v>
      </c>
      <c r="D283" s="56">
        <v>0</v>
      </c>
      <c r="E283" s="56">
        <v>334349.13</v>
      </c>
      <c r="F283" s="56">
        <v>352602.72</v>
      </c>
      <c r="G283" s="56">
        <v>334349.13</v>
      </c>
      <c r="H283" s="56">
        <v>352602.72</v>
      </c>
      <c r="I283" s="56"/>
      <c r="J283" s="57">
        <v>18253.59</v>
      </c>
    </row>
    <row r="284" spans="1:10" x14ac:dyDescent="0.25">
      <c r="A284" s="54" t="s">
        <v>866</v>
      </c>
      <c r="B284" s="55" t="s">
        <v>867</v>
      </c>
      <c r="C284" s="56">
        <v>0</v>
      </c>
      <c r="D284" s="56">
        <v>0</v>
      </c>
      <c r="E284" s="56">
        <v>30581395</v>
      </c>
      <c r="F284" s="56">
        <v>34622375.310000002</v>
      </c>
      <c r="G284" s="56">
        <v>30581395</v>
      </c>
      <c r="H284" s="56">
        <v>34622375.310000002</v>
      </c>
      <c r="I284" s="56"/>
      <c r="J284" s="57">
        <v>4040980.31</v>
      </c>
    </row>
    <row r="285" spans="1:10" x14ac:dyDescent="0.25">
      <c r="A285" s="54" t="s">
        <v>868</v>
      </c>
      <c r="B285" s="55" t="s">
        <v>869</v>
      </c>
      <c r="C285" s="56">
        <v>0</v>
      </c>
      <c r="D285" s="56">
        <v>0</v>
      </c>
      <c r="E285" s="56">
        <v>81904987.370000005</v>
      </c>
      <c r="F285" s="56">
        <v>83981083.299999997</v>
      </c>
      <c r="G285" s="56">
        <v>81904987.370000005</v>
      </c>
      <c r="H285" s="56">
        <v>83981083.299999997</v>
      </c>
      <c r="I285" s="56"/>
      <c r="J285" s="57">
        <v>2076095.93</v>
      </c>
    </row>
    <row r="286" spans="1:10" x14ac:dyDescent="0.25">
      <c r="A286" s="54" t="s">
        <v>870</v>
      </c>
      <c r="B286" s="55" t="s">
        <v>871</v>
      </c>
      <c r="C286" s="56">
        <v>0</v>
      </c>
      <c r="D286" s="56">
        <v>0</v>
      </c>
      <c r="E286" s="56">
        <v>5410470.0800000001</v>
      </c>
      <c r="F286" s="56">
        <v>5412147.2699999996</v>
      </c>
      <c r="G286" s="56">
        <v>5410470.0800000001</v>
      </c>
      <c r="H286" s="56">
        <v>5412147.2699999996</v>
      </c>
      <c r="I286" s="56"/>
      <c r="J286" s="57">
        <v>1677.19</v>
      </c>
    </row>
    <row r="287" spans="1:10" x14ac:dyDescent="0.25">
      <c r="A287" s="54" t="s">
        <v>872</v>
      </c>
      <c r="B287" s="55" t="s">
        <v>873</v>
      </c>
      <c r="C287" s="56">
        <v>0</v>
      </c>
      <c r="D287" s="56">
        <v>0</v>
      </c>
      <c r="E287" s="56">
        <v>122048810.88</v>
      </c>
      <c r="F287" s="56">
        <v>132634231.77</v>
      </c>
      <c r="G287" s="56">
        <v>122048810.88</v>
      </c>
      <c r="H287" s="56">
        <v>132634231.77</v>
      </c>
      <c r="I287" s="56"/>
      <c r="J287" s="57">
        <v>10585420.890000001</v>
      </c>
    </row>
    <row r="288" spans="1:10" x14ac:dyDescent="0.25">
      <c r="A288" s="54" t="s">
        <v>874</v>
      </c>
      <c r="B288" s="55" t="s">
        <v>875</v>
      </c>
      <c r="C288" s="56">
        <v>0</v>
      </c>
      <c r="D288" s="56">
        <v>0</v>
      </c>
      <c r="E288" s="56">
        <v>1788.82</v>
      </c>
      <c r="F288" s="56">
        <v>1951.44</v>
      </c>
      <c r="G288" s="56">
        <v>1788.82</v>
      </c>
      <c r="H288" s="56">
        <v>1951.44</v>
      </c>
      <c r="I288" s="56"/>
      <c r="J288" s="57">
        <v>162.62</v>
      </c>
    </row>
    <row r="289" spans="1:10" x14ac:dyDescent="0.25">
      <c r="A289" s="54" t="s">
        <v>876</v>
      </c>
      <c r="B289" s="55" t="s">
        <v>877</v>
      </c>
      <c r="C289" s="56">
        <v>0</v>
      </c>
      <c r="D289" s="56">
        <v>0</v>
      </c>
      <c r="E289" s="56">
        <v>4562393.25</v>
      </c>
      <c r="F289" s="56">
        <v>7414438.96</v>
      </c>
      <c r="G289" s="56">
        <v>4562393.25</v>
      </c>
      <c r="H289" s="56">
        <v>7414438.96</v>
      </c>
      <c r="I289" s="56"/>
      <c r="J289" s="57">
        <v>2852045.71</v>
      </c>
    </row>
    <row r="290" spans="1:10" x14ac:dyDescent="0.25">
      <c r="A290" s="54" t="s">
        <v>878</v>
      </c>
      <c r="B290" s="55" t="s">
        <v>879</v>
      </c>
      <c r="C290" s="56">
        <v>0</v>
      </c>
      <c r="D290" s="56">
        <v>0</v>
      </c>
      <c r="E290" s="56">
        <v>15803771.289999999</v>
      </c>
      <c r="F290" s="56">
        <v>25087438.73</v>
      </c>
      <c r="G290" s="56">
        <v>15803771.289999999</v>
      </c>
      <c r="H290" s="56">
        <v>25087438.73</v>
      </c>
      <c r="I290" s="56"/>
      <c r="J290" s="57">
        <v>9283667.4399999995</v>
      </c>
    </row>
    <row r="291" spans="1:10" x14ac:dyDescent="0.25">
      <c r="A291" s="54" t="s">
        <v>880</v>
      </c>
      <c r="B291" s="55" t="s">
        <v>881</v>
      </c>
      <c r="C291" s="56">
        <v>0</v>
      </c>
      <c r="D291" s="56">
        <v>0</v>
      </c>
      <c r="E291" s="56">
        <v>1609030.12</v>
      </c>
      <c r="F291" s="56">
        <v>1617767.41</v>
      </c>
      <c r="G291" s="56">
        <v>1609030.12</v>
      </c>
      <c r="H291" s="56">
        <v>1617767.41</v>
      </c>
      <c r="I291" s="56"/>
      <c r="J291" s="57">
        <v>8737.2900000000009</v>
      </c>
    </row>
    <row r="292" spans="1:10" x14ac:dyDescent="0.25">
      <c r="A292" s="54" t="s">
        <v>882</v>
      </c>
      <c r="B292" s="55" t="s">
        <v>883</v>
      </c>
      <c r="C292" s="56">
        <v>0</v>
      </c>
      <c r="D292" s="56">
        <v>0</v>
      </c>
      <c r="E292" s="56">
        <v>745185.11</v>
      </c>
      <c r="F292" s="56">
        <v>1985207.11</v>
      </c>
      <c r="G292" s="56">
        <v>745185.11</v>
      </c>
      <c r="H292" s="56">
        <v>1985207.11</v>
      </c>
      <c r="I292" s="56"/>
      <c r="J292" s="57">
        <v>1240022</v>
      </c>
    </row>
    <row r="293" spans="1:10" x14ac:dyDescent="0.25">
      <c r="A293" s="54" t="s">
        <v>884</v>
      </c>
      <c r="B293" s="55" t="s">
        <v>885</v>
      </c>
      <c r="C293" s="56">
        <v>0</v>
      </c>
      <c r="D293" s="56">
        <v>0</v>
      </c>
      <c r="E293" s="56">
        <v>6413.72</v>
      </c>
      <c r="F293" s="56">
        <v>7783.6</v>
      </c>
      <c r="G293" s="56">
        <v>6413.72</v>
      </c>
      <c r="H293" s="56">
        <v>7783.6</v>
      </c>
      <c r="I293" s="56"/>
      <c r="J293" s="57">
        <v>1369.88</v>
      </c>
    </row>
    <row r="294" spans="1:10" x14ac:dyDescent="0.25">
      <c r="A294" s="54" t="s">
        <v>886</v>
      </c>
      <c r="B294" s="55" t="s">
        <v>887</v>
      </c>
      <c r="C294" s="56">
        <v>0</v>
      </c>
      <c r="D294" s="56">
        <v>0</v>
      </c>
      <c r="E294" s="56">
        <v>1259220.3500000001</v>
      </c>
      <c r="F294" s="56">
        <v>2261811.4500000002</v>
      </c>
      <c r="G294" s="56">
        <v>1259220.3500000001</v>
      </c>
      <c r="H294" s="56">
        <v>2261811.4500000002</v>
      </c>
      <c r="I294" s="56"/>
      <c r="J294" s="57">
        <v>1002591.1</v>
      </c>
    </row>
    <row r="295" spans="1:10" x14ac:dyDescent="0.25">
      <c r="A295" s="54" t="s">
        <v>888</v>
      </c>
      <c r="B295" s="55" t="s">
        <v>889</v>
      </c>
      <c r="C295" s="56">
        <v>0</v>
      </c>
      <c r="D295" s="56">
        <v>0</v>
      </c>
      <c r="E295" s="56">
        <v>5582342.54</v>
      </c>
      <c r="F295" s="56">
        <v>5582342.5499999998</v>
      </c>
      <c r="G295" s="56">
        <v>5582342.54</v>
      </c>
      <c r="H295" s="56">
        <v>5582342.5499999998</v>
      </c>
      <c r="I295" s="56"/>
      <c r="J295" s="57">
        <v>0.01</v>
      </c>
    </row>
    <row r="296" spans="1:10" x14ac:dyDescent="0.25">
      <c r="A296" s="54" t="s">
        <v>890</v>
      </c>
      <c r="B296" s="55" t="s">
        <v>891</v>
      </c>
      <c r="C296" s="56">
        <v>0</v>
      </c>
      <c r="D296" s="56">
        <v>0</v>
      </c>
      <c r="E296" s="56">
        <v>2547603.17</v>
      </c>
      <c r="F296" s="56">
        <v>2556869.0299999998</v>
      </c>
      <c r="G296" s="56">
        <v>2547603.17</v>
      </c>
      <c r="H296" s="56">
        <v>2556869.0299999998</v>
      </c>
      <c r="I296" s="56"/>
      <c r="J296" s="57">
        <v>9265.86</v>
      </c>
    </row>
    <row r="297" spans="1:10" x14ac:dyDescent="0.25">
      <c r="A297" s="54" t="s">
        <v>892</v>
      </c>
      <c r="B297" s="55" t="s">
        <v>893</v>
      </c>
      <c r="C297" s="56">
        <v>0</v>
      </c>
      <c r="D297" s="56">
        <v>0</v>
      </c>
      <c r="E297" s="56">
        <v>0</v>
      </c>
      <c r="F297" s="56">
        <v>0</v>
      </c>
      <c r="G297" s="56"/>
      <c r="H297" s="56"/>
      <c r="I297" s="56"/>
      <c r="J297" s="57"/>
    </row>
    <row r="298" spans="1:10" x14ac:dyDescent="0.25">
      <c r="A298" s="54" t="s">
        <v>894</v>
      </c>
      <c r="B298" s="55" t="s">
        <v>895</v>
      </c>
      <c r="C298" s="56">
        <v>0</v>
      </c>
      <c r="D298" s="56">
        <v>0</v>
      </c>
      <c r="E298" s="56">
        <v>4820167.46</v>
      </c>
      <c r="F298" s="56">
        <v>6606167.46</v>
      </c>
      <c r="G298" s="56">
        <v>4820167.46</v>
      </c>
      <c r="H298" s="56">
        <v>6606167.46</v>
      </c>
      <c r="I298" s="56"/>
      <c r="J298" s="57">
        <v>1786000</v>
      </c>
    </row>
    <row r="299" spans="1:10" x14ac:dyDescent="0.25">
      <c r="A299" s="54" t="s">
        <v>896</v>
      </c>
      <c r="B299" s="55" t="s">
        <v>897</v>
      </c>
      <c r="C299" s="56">
        <v>0</v>
      </c>
      <c r="D299" s="56">
        <v>0</v>
      </c>
      <c r="E299" s="56">
        <v>10283.68</v>
      </c>
      <c r="F299" s="56">
        <v>10283.68</v>
      </c>
      <c r="G299" s="56">
        <v>10283.68</v>
      </c>
      <c r="H299" s="56">
        <v>10283.68</v>
      </c>
      <c r="I299" s="56"/>
      <c r="J299" s="57"/>
    </row>
    <row r="300" spans="1:10" x14ac:dyDescent="0.25">
      <c r="A300" s="54" t="s">
        <v>898</v>
      </c>
      <c r="B300" s="55" t="s">
        <v>899</v>
      </c>
      <c r="C300" s="56">
        <v>0</v>
      </c>
      <c r="D300" s="56">
        <v>0</v>
      </c>
      <c r="E300" s="56">
        <v>10157.870000000001</v>
      </c>
      <c r="F300" s="56">
        <v>10157.870000000001</v>
      </c>
      <c r="G300" s="56">
        <v>10157.870000000001</v>
      </c>
      <c r="H300" s="56">
        <v>10157.870000000001</v>
      </c>
      <c r="I300" s="56"/>
      <c r="J300" s="57"/>
    </row>
    <row r="301" spans="1:10" x14ac:dyDescent="0.25">
      <c r="A301" s="54" t="s">
        <v>900</v>
      </c>
      <c r="B301" s="55" t="s">
        <v>901</v>
      </c>
      <c r="C301" s="56">
        <v>0</v>
      </c>
      <c r="D301" s="56">
        <v>0</v>
      </c>
      <c r="E301" s="56">
        <v>305425.81</v>
      </c>
      <c r="F301" s="56">
        <v>2395238.81</v>
      </c>
      <c r="G301" s="56">
        <v>305425.81</v>
      </c>
      <c r="H301" s="56">
        <v>2395238.81</v>
      </c>
      <c r="I301" s="56"/>
      <c r="J301" s="57">
        <v>2089813</v>
      </c>
    </row>
    <row r="302" spans="1:10" x14ac:dyDescent="0.25">
      <c r="A302" s="54" t="s">
        <v>902</v>
      </c>
      <c r="B302" s="55" t="s">
        <v>903</v>
      </c>
      <c r="C302" s="56">
        <v>0</v>
      </c>
      <c r="D302" s="56">
        <v>0</v>
      </c>
      <c r="E302" s="56">
        <v>52568.99</v>
      </c>
      <c r="F302" s="56">
        <v>101322.02</v>
      </c>
      <c r="G302" s="56">
        <v>52568.99</v>
      </c>
      <c r="H302" s="56">
        <v>101322.02</v>
      </c>
      <c r="I302" s="56"/>
      <c r="J302" s="57">
        <v>48753.03</v>
      </c>
    </row>
    <row r="303" spans="1:10" x14ac:dyDescent="0.25">
      <c r="A303" s="54" t="s">
        <v>904</v>
      </c>
      <c r="B303" s="55" t="s">
        <v>905</v>
      </c>
      <c r="C303" s="56">
        <v>0</v>
      </c>
      <c r="D303" s="56">
        <v>0</v>
      </c>
      <c r="E303" s="56">
        <v>164824763.59</v>
      </c>
      <c r="F303" s="56">
        <v>165676763.28</v>
      </c>
      <c r="G303" s="56">
        <v>164824763.59</v>
      </c>
      <c r="H303" s="56">
        <v>165676763.28</v>
      </c>
      <c r="I303" s="56"/>
      <c r="J303" s="57">
        <v>851999.69</v>
      </c>
    </row>
    <row r="304" spans="1:10" x14ac:dyDescent="0.25">
      <c r="A304" s="54" t="s">
        <v>906</v>
      </c>
      <c r="B304" s="55" t="s">
        <v>907</v>
      </c>
      <c r="C304" s="56">
        <v>0</v>
      </c>
      <c r="D304" s="56">
        <v>0</v>
      </c>
      <c r="E304" s="56">
        <v>573688</v>
      </c>
      <c r="F304" s="56">
        <v>573688</v>
      </c>
      <c r="G304" s="56">
        <v>573688</v>
      </c>
      <c r="H304" s="56">
        <v>573688</v>
      </c>
      <c r="I304" s="56"/>
      <c r="J304" s="57"/>
    </row>
    <row r="305" spans="1:11" x14ac:dyDescent="0.25">
      <c r="A305" s="54" t="s">
        <v>908</v>
      </c>
      <c r="B305" s="55" t="s">
        <v>909</v>
      </c>
      <c r="C305" s="56">
        <v>0</v>
      </c>
      <c r="D305" s="56">
        <v>0</v>
      </c>
      <c r="E305" s="56">
        <v>47041914.920000002</v>
      </c>
      <c r="F305" s="56">
        <v>47041914.920000002</v>
      </c>
      <c r="G305" s="56">
        <v>47041914.920000002</v>
      </c>
      <c r="H305" s="56">
        <v>47041914.920000002</v>
      </c>
      <c r="I305" s="56"/>
      <c r="J305" s="57"/>
    </row>
    <row r="306" spans="1:11" x14ac:dyDescent="0.25">
      <c r="A306" s="54" t="s">
        <v>910</v>
      </c>
      <c r="B306" s="55" t="s">
        <v>911</v>
      </c>
      <c r="C306" s="56">
        <v>0</v>
      </c>
      <c r="D306" s="56">
        <v>0</v>
      </c>
      <c r="E306" s="56">
        <v>931534.8</v>
      </c>
      <c r="F306" s="56">
        <v>956483.83</v>
      </c>
      <c r="G306" s="56">
        <v>931534.8</v>
      </c>
      <c r="H306" s="56">
        <v>956483.83</v>
      </c>
      <c r="I306" s="56"/>
      <c r="J306" s="57">
        <v>24949.03</v>
      </c>
      <c r="K306" s="58"/>
    </row>
    <row r="307" spans="1:11" x14ac:dyDescent="0.25">
      <c r="A307" s="54" t="s">
        <v>912</v>
      </c>
      <c r="B307" s="55" t="s">
        <v>913</v>
      </c>
      <c r="C307" s="56">
        <v>0</v>
      </c>
      <c r="D307" s="56">
        <v>9984498.0800000001</v>
      </c>
      <c r="E307" s="56">
        <v>7201128.2000000002</v>
      </c>
      <c r="F307" s="56">
        <v>0</v>
      </c>
      <c r="G307" s="56">
        <v>7201128.2000000002</v>
      </c>
      <c r="H307" s="56">
        <v>9984498.0800000001</v>
      </c>
      <c r="I307" s="56"/>
      <c r="J307" s="57">
        <v>2783369.88</v>
      </c>
    </row>
    <row r="308" spans="1:11" x14ac:dyDescent="0.25">
      <c r="A308" s="54" t="s">
        <v>914</v>
      </c>
      <c r="B308" s="55" t="s">
        <v>915</v>
      </c>
      <c r="C308" s="56">
        <v>0</v>
      </c>
      <c r="D308" s="56">
        <v>1108471692.73</v>
      </c>
      <c r="E308" s="56">
        <v>34530066.719999999</v>
      </c>
      <c r="F308" s="56">
        <v>63700060</v>
      </c>
      <c r="G308" s="56">
        <v>34530066.719999999</v>
      </c>
      <c r="H308" s="56">
        <v>1172171752.73</v>
      </c>
      <c r="I308" s="56"/>
      <c r="J308" s="57">
        <v>1137641686.01</v>
      </c>
    </row>
    <row r="309" spans="1:11" x14ac:dyDescent="0.25">
      <c r="A309" s="54" t="s">
        <v>916</v>
      </c>
      <c r="B309" s="55" t="s">
        <v>917</v>
      </c>
      <c r="C309" s="56">
        <v>0</v>
      </c>
      <c r="D309" s="56">
        <v>13276800</v>
      </c>
      <c r="E309" s="56">
        <v>5310720</v>
      </c>
      <c r="F309" s="56">
        <v>0</v>
      </c>
      <c r="G309" s="56">
        <v>5310720</v>
      </c>
      <c r="H309" s="56">
        <v>13276800</v>
      </c>
      <c r="I309" s="56"/>
      <c r="J309" s="57">
        <v>7966080</v>
      </c>
    </row>
    <row r="310" spans="1:11" x14ac:dyDescent="0.25">
      <c r="A310" s="54" t="s">
        <v>918</v>
      </c>
      <c r="B310" s="55" t="s">
        <v>919</v>
      </c>
      <c r="C310" s="56">
        <v>0</v>
      </c>
      <c r="D310" s="56">
        <v>5959.2</v>
      </c>
      <c r="E310" s="56">
        <v>0</v>
      </c>
      <c r="F310" s="56">
        <v>0</v>
      </c>
      <c r="G310" s="56"/>
      <c r="H310" s="56">
        <v>5959.2</v>
      </c>
      <c r="I310" s="56"/>
      <c r="J310" s="57">
        <v>5959.2</v>
      </c>
    </row>
    <row r="311" spans="1:11" x14ac:dyDescent="0.25">
      <c r="A311" s="54" t="s">
        <v>920</v>
      </c>
      <c r="B311" s="55" t="s">
        <v>879</v>
      </c>
      <c r="C311" s="56">
        <v>0</v>
      </c>
      <c r="D311" s="56">
        <v>26457986.5</v>
      </c>
      <c r="E311" s="56">
        <v>25094435.329999998</v>
      </c>
      <c r="F311" s="56">
        <v>1612.23</v>
      </c>
      <c r="G311" s="56">
        <v>25094435.329999998</v>
      </c>
      <c r="H311" s="56">
        <v>26459598.73</v>
      </c>
      <c r="I311" s="56"/>
      <c r="J311" s="57">
        <v>1365163.4</v>
      </c>
    </row>
    <row r="312" spans="1:11" x14ac:dyDescent="0.25">
      <c r="A312" s="54" t="s">
        <v>921</v>
      </c>
      <c r="B312" s="55" t="s">
        <v>881</v>
      </c>
      <c r="C312" s="56">
        <v>0</v>
      </c>
      <c r="D312" s="56">
        <v>1832719.14</v>
      </c>
      <c r="E312" s="56">
        <v>1606206.22</v>
      </c>
      <c r="F312" s="56">
        <v>0</v>
      </c>
      <c r="G312" s="56">
        <v>1606206.22</v>
      </c>
      <c r="H312" s="56">
        <v>1832719.14</v>
      </c>
      <c r="I312" s="56"/>
      <c r="J312" s="57">
        <v>226512.92</v>
      </c>
    </row>
    <row r="313" spans="1:11" x14ac:dyDescent="0.25">
      <c r="A313" s="54" t="s">
        <v>922</v>
      </c>
      <c r="B313" s="55" t="s">
        <v>883</v>
      </c>
      <c r="C313" s="56">
        <v>0</v>
      </c>
      <c r="D313" s="56">
        <v>2304613.34</v>
      </c>
      <c r="E313" s="56">
        <v>1729069.45</v>
      </c>
      <c r="F313" s="56">
        <v>341026.43</v>
      </c>
      <c r="G313" s="56">
        <v>1729069.45</v>
      </c>
      <c r="H313" s="56">
        <v>2645639.77</v>
      </c>
      <c r="I313" s="56"/>
      <c r="J313" s="57">
        <v>916570.32</v>
      </c>
    </row>
    <row r="314" spans="1:11" x14ac:dyDescent="0.25">
      <c r="A314" s="54" t="s">
        <v>923</v>
      </c>
      <c r="B314" s="55" t="s">
        <v>885</v>
      </c>
      <c r="C314" s="56">
        <v>0</v>
      </c>
      <c r="D314" s="56">
        <v>665670.76</v>
      </c>
      <c r="E314" s="56">
        <v>7783.6</v>
      </c>
      <c r="F314" s="56">
        <v>0</v>
      </c>
      <c r="G314" s="56">
        <v>7783.6</v>
      </c>
      <c r="H314" s="56">
        <v>665670.76</v>
      </c>
      <c r="I314" s="56"/>
      <c r="J314" s="57">
        <v>657887.16</v>
      </c>
    </row>
    <row r="315" spans="1:11" x14ac:dyDescent="0.25">
      <c r="A315" s="54" t="s">
        <v>924</v>
      </c>
      <c r="B315" s="55" t="s">
        <v>887</v>
      </c>
      <c r="C315" s="56">
        <v>0</v>
      </c>
      <c r="D315" s="56">
        <v>7440039.4100000001</v>
      </c>
      <c r="E315" s="56">
        <v>2403160.5</v>
      </c>
      <c r="F315" s="56">
        <v>8452.34</v>
      </c>
      <c r="G315" s="56">
        <v>2403160.5</v>
      </c>
      <c r="H315" s="56">
        <v>7448491.75</v>
      </c>
      <c r="I315" s="56"/>
      <c r="J315" s="57">
        <v>5045331.25</v>
      </c>
    </row>
    <row r="316" spans="1:11" x14ac:dyDescent="0.25">
      <c r="A316" s="54" t="s">
        <v>925</v>
      </c>
      <c r="B316" s="55" t="s">
        <v>889</v>
      </c>
      <c r="C316" s="56">
        <v>0</v>
      </c>
      <c r="D316" s="56">
        <v>6187985.79</v>
      </c>
      <c r="E316" s="56">
        <v>5582723.9500000002</v>
      </c>
      <c r="F316" s="56">
        <v>36.47</v>
      </c>
      <c r="G316" s="56">
        <v>5582723.9500000002</v>
      </c>
      <c r="H316" s="56">
        <v>6188022.2599999998</v>
      </c>
      <c r="I316" s="56"/>
      <c r="J316" s="57">
        <v>605298.31000000006</v>
      </c>
    </row>
    <row r="317" spans="1:11" x14ac:dyDescent="0.25">
      <c r="A317" s="54" t="s">
        <v>926</v>
      </c>
      <c r="B317" s="55" t="s">
        <v>891</v>
      </c>
      <c r="C317" s="56">
        <v>0</v>
      </c>
      <c r="D317" s="56">
        <v>2525336.7999999998</v>
      </c>
      <c r="E317" s="56">
        <v>2465359.3199999998</v>
      </c>
      <c r="F317" s="56">
        <v>200497.25</v>
      </c>
      <c r="G317" s="56">
        <v>2465359.3199999998</v>
      </c>
      <c r="H317" s="56">
        <v>2725834.05</v>
      </c>
      <c r="I317" s="56"/>
      <c r="J317" s="57">
        <v>260474.73</v>
      </c>
    </row>
    <row r="318" spans="1:11" x14ac:dyDescent="0.25">
      <c r="A318" s="54" t="s">
        <v>927</v>
      </c>
      <c r="B318" s="55" t="s">
        <v>893</v>
      </c>
      <c r="C318" s="56">
        <v>0</v>
      </c>
      <c r="D318" s="56">
        <v>420270.44</v>
      </c>
      <c r="E318" s="56">
        <v>511.6</v>
      </c>
      <c r="F318" s="56">
        <v>0</v>
      </c>
      <c r="G318" s="56">
        <v>511.6</v>
      </c>
      <c r="H318" s="56">
        <v>420270.44</v>
      </c>
      <c r="I318" s="56"/>
      <c r="J318" s="57">
        <v>419758.84</v>
      </c>
    </row>
    <row r="319" spans="1:11" x14ac:dyDescent="0.25">
      <c r="A319" s="54" t="s">
        <v>928</v>
      </c>
      <c r="B319" s="55" t="s">
        <v>895</v>
      </c>
      <c r="C319" s="56">
        <v>0</v>
      </c>
      <c r="D319" s="56">
        <v>36427788.469999999</v>
      </c>
      <c r="E319" s="56">
        <v>6606167.46</v>
      </c>
      <c r="F319" s="56">
        <v>2180587.73</v>
      </c>
      <c r="G319" s="56">
        <v>6606167.46</v>
      </c>
      <c r="H319" s="56">
        <v>38608376.200000003</v>
      </c>
      <c r="I319" s="56"/>
      <c r="J319" s="57">
        <v>32002208.739999998</v>
      </c>
    </row>
    <row r="320" spans="1:11" x14ac:dyDescent="0.25">
      <c r="A320" s="54" t="s">
        <v>929</v>
      </c>
      <c r="B320" s="55" t="s">
        <v>897</v>
      </c>
      <c r="C320" s="56">
        <v>0</v>
      </c>
      <c r="D320" s="56">
        <v>33246.89</v>
      </c>
      <c r="E320" s="56">
        <v>10655.07</v>
      </c>
      <c r="F320" s="56">
        <v>0</v>
      </c>
      <c r="G320" s="56">
        <v>10655.07</v>
      </c>
      <c r="H320" s="56">
        <v>33246.89</v>
      </c>
      <c r="I320" s="56"/>
      <c r="J320" s="57">
        <v>22591.82</v>
      </c>
    </row>
    <row r="321" spans="1:11" x14ac:dyDescent="0.25">
      <c r="A321" s="54" t="s">
        <v>930</v>
      </c>
      <c r="B321" s="55" t="s">
        <v>901</v>
      </c>
      <c r="C321" s="56">
        <v>0</v>
      </c>
      <c r="D321" s="56">
        <v>42838612.990000002</v>
      </c>
      <c r="E321" s="56">
        <v>5404950.4900000002</v>
      </c>
      <c r="F321" s="56">
        <v>953.42</v>
      </c>
      <c r="G321" s="56">
        <v>5404950.4900000002</v>
      </c>
      <c r="H321" s="56">
        <v>42839566.409999996</v>
      </c>
      <c r="I321" s="56"/>
      <c r="J321" s="57">
        <v>37434615.920000002</v>
      </c>
    </row>
    <row r="322" spans="1:11" x14ac:dyDescent="0.25">
      <c r="A322" s="54" t="s">
        <v>931</v>
      </c>
      <c r="B322" s="55" t="s">
        <v>932</v>
      </c>
      <c r="C322" s="56">
        <v>0</v>
      </c>
      <c r="D322" s="56">
        <v>641187.01</v>
      </c>
      <c r="E322" s="56">
        <v>0</v>
      </c>
      <c r="F322" s="56">
        <v>0</v>
      </c>
      <c r="G322" s="56"/>
      <c r="H322" s="56">
        <v>641187.01</v>
      </c>
      <c r="I322" s="56"/>
      <c r="J322" s="57">
        <v>641187.01</v>
      </c>
    </row>
    <row r="323" spans="1:11" x14ac:dyDescent="0.25">
      <c r="A323" s="54" t="s">
        <v>933</v>
      </c>
      <c r="B323" s="55" t="s">
        <v>903</v>
      </c>
      <c r="C323" s="56">
        <v>0</v>
      </c>
      <c r="D323" s="56">
        <v>156571.41</v>
      </c>
      <c r="E323" s="56">
        <v>101322.02</v>
      </c>
      <c r="F323" s="56">
        <v>0</v>
      </c>
      <c r="G323" s="56">
        <v>101322.02</v>
      </c>
      <c r="H323" s="56">
        <v>156571.41</v>
      </c>
      <c r="I323" s="56"/>
      <c r="J323" s="57">
        <v>55249.39</v>
      </c>
      <c r="K323" s="58"/>
    </row>
    <row r="324" spans="1:11" x14ac:dyDescent="0.25">
      <c r="A324" s="54" t="s">
        <v>934</v>
      </c>
      <c r="B324" s="55" t="s">
        <v>935</v>
      </c>
      <c r="C324" s="56">
        <v>0</v>
      </c>
      <c r="D324" s="56">
        <v>2870491179.0300002</v>
      </c>
      <c r="E324" s="56">
        <v>182760734.84</v>
      </c>
      <c r="F324" s="56">
        <v>284028490.95999998</v>
      </c>
      <c r="G324" s="56">
        <v>182760734.84</v>
      </c>
      <c r="H324" s="56">
        <v>3154519669.9899998</v>
      </c>
      <c r="I324" s="56"/>
      <c r="J324" s="57">
        <v>2971758935.1500001</v>
      </c>
    </row>
    <row r="325" spans="1:11" x14ac:dyDescent="0.25">
      <c r="A325" s="54" t="s">
        <v>936</v>
      </c>
      <c r="B325" s="55" t="s">
        <v>937</v>
      </c>
      <c r="C325" s="56">
        <v>0</v>
      </c>
      <c r="D325" s="56">
        <v>0</v>
      </c>
      <c r="E325" s="56">
        <v>88198.87</v>
      </c>
      <c r="F325" s="56">
        <v>88198.87</v>
      </c>
      <c r="G325" s="56">
        <v>88198.87</v>
      </c>
      <c r="H325" s="56">
        <v>88198.87</v>
      </c>
      <c r="I325" s="56"/>
      <c r="J325" s="57"/>
    </row>
    <row r="326" spans="1:11" x14ac:dyDescent="0.25">
      <c r="A326" s="54" t="s">
        <v>938</v>
      </c>
      <c r="B326" s="55" t="s">
        <v>939</v>
      </c>
      <c r="C326" s="56">
        <v>0</v>
      </c>
      <c r="D326" s="56">
        <v>96350766.920000002</v>
      </c>
      <c r="E326" s="56">
        <v>277077605.41000003</v>
      </c>
      <c r="F326" s="56">
        <v>180726838.49000001</v>
      </c>
      <c r="G326" s="56">
        <v>277077605.41000003</v>
      </c>
      <c r="H326" s="56">
        <v>277077605.41000003</v>
      </c>
      <c r="I326" s="56"/>
      <c r="J326" s="57"/>
    </row>
    <row r="327" spans="1:11" x14ac:dyDescent="0.25">
      <c r="A327" s="54" t="s">
        <v>940</v>
      </c>
      <c r="B327" s="55" t="s">
        <v>941</v>
      </c>
      <c r="C327" s="56">
        <v>0</v>
      </c>
      <c r="D327" s="56">
        <v>0</v>
      </c>
      <c r="E327" s="56">
        <v>0</v>
      </c>
      <c r="F327" s="56">
        <v>0</v>
      </c>
      <c r="G327" s="56"/>
      <c r="H327" s="56"/>
      <c r="I327" s="56"/>
      <c r="J327" s="57"/>
    </row>
    <row r="328" spans="1:11" x14ac:dyDescent="0.25">
      <c r="A328" s="54" t="s">
        <v>942</v>
      </c>
      <c r="B328" s="55" t="s">
        <v>943</v>
      </c>
      <c r="C328" s="56">
        <v>4601.17</v>
      </c>
      <c r="D328" s="56">
        <v>0</v>
      </c>
      <c r="E328" s="56">
        <v>0</v>
      </c>
      <c r="F328" s="56">
        <v>0</v>
      </c>
      <c r="G328" s="56">
        <v>4601.17</v>
      </c>
      <c r="H328" s="56"/>
      <c r="I328" s="56">
        <v>4601.17</v>
      </c>
      <c r="J328" s="57"/>
    </row>
    <row r="329" spans="1:11" x14ac:dyDescent="0.25">
      <c r="A329" s="54" t="s">
        <v>944</v>
      </c>
      <c r="B329" s="55" t="s">
        <v>945</v>
      </c>
      <c r="C329" s="56">
        <v>170443.19</v>
      </c>
      <c r="D329" s="56">
        <v>0</v>
      </c>
      <c r="E329" s="56">
        <v>46438.9</v>
      </c>
      <c r="F329" s="56">
        <v>43241.5</v>
      </c>
      <c r="G329" s="56">
        <v>216882.09</v>
      </c>
      <c r="H329" s="56">
        <v>43241.5</v>
      </c>
      <c r="I329" s="56">
        <v>173640.59</v>
      </c>
      <c r="J329" s="57"/>
    </row>
    <row r="330" spans="1:11" x14ac:dyDescent="0.25">
      <c r="A330" s="54" t="s">
        <v>946</v>
      </c>
      <c r="B330" s="55" t="s">
        <v>947</v>
      </c>
      <c r="C330" s="56">
        <v>0</v>
      </c>
      <c r="D330" s="56">
        <v>0</v>
      </c>
      <c r="E330" s="56">
        <v>0</v>
      </c>
      <c r="F330" s="56">
        <v>34768291.619999997</v>
      </c>
      <c r="G330" s="56"/>
      <c r="H330" s="56">
        <v>34768291.619999997</v>
      </c>
      <c r="I330" s="56"/>
      <c r="J330" s="57">
        <v>34768291.619999997</v>
      </c>
    </row>
    <row r="331" spans="1:11" x14ac:dyDescent="0.25">
      <c r="A331" s="54" t="s">
        <v>948</v>
      </c>
      <c r="B331" s="55" t="s">
        <v>949</v>
      </c>
      <c r="C331" s="56">
        <v>0</v>
      </c>
      <c r="D331" s="56">
        <v>0</v>
      </c>
      <c r="E331" s="56">
        <v>0</v>
      </c>
      <c r="F331" s="56">
        <v>69714128.480000004</v>
      </c>
      <c r="G331" s="56"/>
      <c r="H331" s="56">
        <v>69714128.480000004</v>
      </c>
      <c r="I331" s="56"/>
      <c r="J331" s="57">
        <v>69714128.480000004</v>
      </c>
    </row>
    <row r="332" spans="1:11" x14ac:dyDescent="0.25">
      <c r="A332" s="54" t="s">
        <v>950</v>
      </c>
      <c r="B332" s="55" t="s">
        <v>951</v>
      </c>
      <c r="C332" s="56">
        <v>0</v>
      </c>
      <c r="D332" s="56">
        <v>0</v>
      </c>
      <c r="E332" s="56">
        <v>0</v>
      </c>
      <c r="F332" s="56">
        <v>4008696.63</v>
      </c>
      <c r="G332" s="56"/>
      <c r="H332" s="56">
        <v>4008696.63</v>
      </c>
      <c r="I332" s="56"/>
      <c r="J332" s="57">
        <v>4008696.63</v>
      </c>
    </row>
    <row r="333" spans="1:11" x14ac:dyDescent="0.25">
      <c r="A333" s="54" t="s">
        <v>952</v>
      </c>
      <c r="B333" s="55" t="s">
        <v>953</v>
      </c>
      <c r="C333" s="56">
        <v>0</v>
      </c>
      <c r="D333" s="56">
        <v>0</v>
      </c>
      <c r="E333" s="56">
        <v>0</v>
      </c>
      <c r="F333" s="56">
        <v>63.66</v>
      </c>
      <c r="G333" s="56"/>
      <c r="H333" s="56">
        <v>63.66</v>
      </c>
      <c r="I333" s="56"/>
      <c r="J333" s="57">
        <v>63.66</v>
      </c>
    </row>
    <row r="334" spans="1:11" x14ac:dyDescent="0.25">
      <c r="A334" s="54" t="s">
        <v>954</v>
      </c>
      <c r="B334" s="55" t="s">
        <v>955</v>
      </c>
      <c r="C334" s="56">
        <v>0</v>
      </c>
      <c r="D334" s="56">
        <v>0</v>
      </c>
      <c r="E334" s="56">
        <v>0</v>
      </c>
      <c r="F334" s="56">
        <v>6661444.9699999997</v>
      </c>
      <c r="G334" s="56"/>
      <c r="H334" s="56">
        <v>6661444.9699999997</v>
      </c>
      <c r="I334" s="56"/>
      <c r="J334" s="57">
        <v>6661444.9699999997</v>
      </c>
    </row>
    <row r="335" spans="1:11" x14ac:dyDescent="0.25">
      <c r="A335" s="54" t="s">
        <v>956</v>
      </c>
      <c r="B335" s="55" t="s">
        <v>957</v>
      </c>
      <c r="C335" s="56">
        <v>0</v>
      </c>
      <c r="D335" s="56">
        <v>0</v>
      </c>
      <c r="E335" s="56">
        <v>0</v>
      </c>
      <c r="F335" s="56">
        <v>26197522.27</v>
      </c>
      <c r="G335" s="56"/>
      <c r="H335" s="56">
        <v>26197522.27</v>
      </c>
      <c r="I335" s="56"/>
      <c r="J335" s="57">
        <v>26197522.27</v>
      </c>
    </row>
    <row r="336" spans="1:11" x14ac:dyDescent="0.25">
      <c r="A336" s="54" t="s">
        <v>958</v>
      </c>
      <c r="B336" s="55" t="s">
        <v>959</v>
      </c>
      <c r="C336" s="56">
        <v>0</v>
      </c>
      <c r="D336" s="56">
        <v>0</v>
      </c>
      <c r="E336" s="56">
        <v>0</v>
      </c>
      <c r="F336" s="56">
        <v>37932796.600000001</v>
      </c>
      <c r="G336" s="56"/>
      <c r="H336" s="56">
        <v>37932796.600000001</v>
      </c>
      <c r="I336" s="56"/>
      <c r="J336" s="57">
        <v>37932796.600000001</v>
      </c>
    </row>
    <row r="337" spans="1:10" x14ac:dyDescent="0.25">
      <c r="A337" s="54" t="s">
        <v>960</v>
      </c>
      <c r="B337" s="55" t="s">
        <v>961</v>
      </c>
      <c r="C337" s="56">
        <v>0</v>
      </c>
      <c r="D337" s="56">
        <v>0</v>
      </c>
      <c r="E337" s="56">
        <v>0</v>
      </c>
      <c r="F337" s="56">
        <v>1005020.74</v>
      </c>
      <c r="G337" s="56"/>
      <c r="H337" s="56">
        <v>1005020.74</v>
      </c>
      <c r="I337" s="56"/>
      <c r="J337" s="57">
        <v>1005020.74</v>
      </c>
    </row>
    <row r="338" spans="1:10" x14ac:dyDescent="0.25">
      <c r="A338" s="54" t="s">
        <v>962</v>
      </c>
      <c r="B338" s="55" t="s">
        <v>963</v>
      </c>
      <c r="C338" s="56">
        <v>0</v>
      </c>
      <c r="D338" s="56">
        <v>0</v>
      </c>
      <c r="E338" s="56">
        <v>0</v>
      </c>
      <c r="F338" s="56">
        <v>46468177.950000003</v>
      </c>
      <c r="G338" s="56"/>
      <c r="H338" s="56">
        <v>46468177.950000003</v>
      </c>
      <c r="I338" s="56"/>
      <c r="J338" s="57">
        <v>46468177.950000003</v>
      </c>
    </row>
    <row r="339" spans="1:10" x14ac:dyDescent="0.25">
      <c r="A339" s="54" t="s">
        <v>964</v>
      </c>
      <c r="B339" s="55" t="s">
        <v>965</v>
      </c>
      <c r="C339" s="56">
        <v>0</v>
      </c>
      <c r="D339" s="56">
        <v>0</v>
      </c>
      <c r="E339" s="56">
        <v>0</v>
      </c>
      <c r="F339" s="56">
        <v>43899.7</v>
      </c>
      <c r="G339" s="56"/>
      <c r="H339" s="56">
        <v>43899.7</v>
      </c>
      <c r="I339" s="56"/>
      <c r="J339" s="57">
        <v>43899.7</v>
      </c>
    </row>
    <row r="340" spans="1:10" x14ac:dyDescent="0.25">
      <c r="A340" s="54" t="s">
        <v>966</v>
      </c>
      <c r="B340" s="55" t="s">
        <v>967</v>
      </c>
      <c r="C340" s="56">
        <v>0</v>
      </c>
      <c r="D340" s="56">
        <v>0</v>
      </c>
      <c r="E340" s="56">
        <v>0</v>
      </c>
      <c r="F340" s="56">
        <v>1380751.69</v>
      </c>
      <c r="G340" s="56"/>
      <c r="H340" s="56">
        <v>1380751.69</v>
      </c>
      <c r="I340" s="56"/>
      <c r="J340" s="57">
        <v>1380751.69</v>
      </c>
    </row>
    <row r="341" spans="1:10" x14ac:dyDescent="0.25">
      <c r="A341" s="54" t="s">
        <v>968</v>
      </c>
      <c r="B341" s="55" t="s">
        <v>969</v>
      </c>
      <c r="C341" s="56">
        <v>0</v>
      </c>
      <c r="D341" s="56">
        <v>0</v>
      </c>
      <c r="E341" s="56">
        <v>0</v>
      </c>
      <c r="F341" s="56">
        <v>6910.08</v>
      </c>
      <c r="G341" s="56"/>
      <c r="H341" s="56">
        <v>6910.08</v>
      </c>
      <c r="I341" s="56"/>
      <c r="J341" s="57">
        <v>6910.08</v>
      </c>
    </row>
    <row r="342" spans="1:10" x14ac:dyDescent="0.25">
      <c r="A342" s="54" t="s">
        <v>970</v>
      </c>
      <c r="B342" s="55" t="s">
        <v>971</v>
      </c>
      <c r="C342" s="56">
        <v>0</v>
      </c>
      <c r="D342" s="56">
        <v>0</v>
      </c>
      <c r="E342" s="56">
        <v>0</v>
      </c>
      <c r="F342" s="56">
        <v>13199447.279999999</v>
      </c>
      <c r="G342" s="56"/>
      <c r="H342" s="56">
        <v>13199447.279999999</v>
      </c>
      <c r="I342" s="56"/>
      <c r="J342" s="57">
        <v>13199447.279999999</v>
      </c>
    </row>
    <row r="343" spans="1:10" x14ac:dyDescent="0.25">
      <c r="A343" s="54" t="s">
        <v>972</v>
      </c>
      <c r="B343" s="55" t="s">
        <v>973</v>
      </c>
      <c r="C343" s="56">
        <v>0</v>
      </c>
      <c r="D343" s="56">
        <v>0</v>
      </c>
      <c r="E343" s="56">
        <v>0</v>
      </c>
      <c r="F343" s="56">
        <v>130.12</v>
      </c>
      <c r="G343" s="56"/>
      <c r="H343" s="56">
        <v>130.12</v>
      </c>
      <c r="I343" s="56"/>
      <c r="J343" s="57">
        <v>130.12</v>
      </c>
    </row>
    <row r="344" spans="1:10" x14ac:dyDescent="0.25">
      <c r="A344" s="54" t="s">
        <v>974</v>
      </c>
      <c r="B344" s="55" t="s">
        <v>975</v>
      </c>
      <c r="C344" s="56">
        <v>0</v>
      </c>
      <c r="D344" s="56">
        <v>0</v>
      </c>
      <c r="E344" s="56">
        <v>0</v>
      </c>
      <c r="F344" s="56">
        <v>1432139.01</v>
      </c>
      <c r="G344" s="56"/>
      <c r="H344" s="56">
        <v>1432139.01</v>
      </c>
      <c r="I344" s="56"/>
      <c r="J344" s="57">
        <v>1432139.01</v>
      </c>
    </row>
    <row r="345" spans="1:10" x14ac:dyDescent="0.25">
      <c r="A345" s="54" t="s">
        <v>976</v>
      </c>
      <c r="B345" s="55" t="s">
        <v>977</v>
      </c>
      <c r="C345" s="56">
        <v>0</v>
      </c>
      <c r="D345" s="56">
        <v>0</v>
      </c>
      <c r="E345" s="56">
        <v>0</v>
      </c>
      <c r="F345" s="56">
        <v>421229.38</v>
      </c>
      <c r="G345" s="56"/>
      <c r="H345" s="56">
        <v>421229.38</v>
      </c>
      <c r="I345" s="56"/>
      <c r="J345" s="57">
        <v>421229.38</v>
      </c>
    </row>
    <row r="346" spans="1:10" x14ac:dyDescent="0.25">
      <c r="A346" s="54" t="s">
        <v>978</v>
      </c>
      <c r="B346" s="55" t="s">
        <v>979</v>
      </c>
      <c r="C346" s="56">
        <v>0</v>
      </c>
      <c r="D346" s="56">
        <v>0</v>
      </c>
      <c r="E346" s="56">
        <v>0</v>
      </c>
      <c r="F346" s="56">
        <v>1541.5</v>
      </c>
      <c r="G346" s="56"/>
      <c r="H346" s="56">
        <v>1541.5</v>
      </c>
      <c r="I346" s="56"/>
      <c r="J346" s="57">
        <v>1541.5</v>
      </c>
    </row>
    <row r="347" spans="1:10" x14ac:dyDescent="0.25">
      <c r="A347" s="54" t="s">
        <v>980</v>
      </c>
      <c r="B347" s="55" t="s">
        <v>981</v>
      </c>
      <c r="C347" s="56">
        <v>0</v>
      </c>
      <c r="D347" s="56">
        <v>0</v>
      </c>
      <c r="E347" s="56">
        <v>0</v>
      </c>
      <c r="F347" s="56">
        <v>1842782.52</v>
      </c>
      <c r="G347" s="56"/>
      <c r="H347" s="56">
        <v>1842782.52</v>
      </c>
      <c r="I347" s="56"/>
      <c r="J347" s="57">
        <v>1842782.52</v>
      </c>
    </row>
    <row r="348" spans="1:10" x14ac:dyDescent="0.25">
      <c r="A348" s="54" t="s">
        <v>982</v>
      </c>
      <c r="B348" s="55" t="s">
        <v>983</v>
      </c>
      <c r="C348" s="56">
        <v>0</v>
      </c>
      <c r="D348" s="56">
        <v>0</v>
      </c>
      <c r="E348" s="56">
        <v>0</v>
      </c>
      <c r="F348" s="56">
        <v>33044.6</v>
      </c>
      <c r="G348" s="56"/>
      <c r="H348" s="56">
        <v>33044.6</v>
      </c>
      <c r="I348" s="56"/>
      <c r="J348" s="57">
        <v>33044.6</v>
      </c>
    </row>
    <row r="349" spans="1:10" x14ac:dyDescent="0.25">
      <c r="A349" s="54" t="s">
        <v>984</v>
      </c>
      <c r="B349" s="55" t="s">
        <v>985</v>
      </c>
      <c r="C349" s="56">
        <v>0</v>
      </c>
      <c r="D349" s="56">
        <v>0</v>
      </c>
      <c r="E349" s="56">
        <v>0</v>
      </c>
      <c r="F349" s="56">
        <v>24103640.059999999</v>
      </c>
      <c r="G349" s="56"/>
      <c r="H349" s="56">
        <v>24103640.059999999</v>
      </c>
      <c r="I349" s="56"/>
      <c r="J349" s="57">
        <v>24103640.059999999</v>
      </c>
    </row>
    <row r="350" spans="1:10" x14ac:dyDescent="0.25">
      <c r="A350" s="54" t="s">
        <v>986</v>
      </c>
      <c r="B350" s="55" t="s">
        <v>987</v>
      </c>
      <c r="C350" s="56">
        <v>0</v>
      </c>
      <c r="D350" s="56">
        <v>0</v>
      </c>
      <c r="E350" s="56">
        <v>0</v>
      </c>
      <c r="F350" s="56">
        <v>22800</v>
      </c>
      <c r="G350" s="56"/>
      <c r="H350" s="56">
        <v>22800</v>
      </c>
      <c r="I350" s="56"/>
      <c r="J350" s="57">
        <v>22800</v>
      </c>
    </row>
    <row r="351" spans="1:10" x14ac:dyDescent="0.25">
      <c r="A351" s="54" t="s">
        <v>988</v>
      </c>
      <c r="B351" s="55" t="s">
        <v>989</v>
      </c>
      <c r="C351" s="56">
        <v>0</v>
      </c>
      <c r="D351" s="56">
        <v>0</v>
      </c>
      <c r="E351" s="56">
        <v>0</v>
      </c>
      <c r="F351" s="56">
        <v>418074.13</v>
      </c>
      <c r="G351" s="56"/>
      <c r="H351" s="56">
        <v>418074.13</v>
      </c>
      <c r="I351" s="56"/>
      <c r="J351" s="57">
        <v>418074.13</v>
      </c>
    </row>
    <row r="352" spans="1:10" x14ac:dyDescent="0.25">
      <c r="A352" s="54" t="s">
        <v>990</v>
      </c>
      <c r="B352" s="55" t="s">
        <v>991</v>
      </c>
      <c r="C352" s="56">
        <v>0</v>
      </c>
      <c r="D352" s="56">
        <v>0</v>
      </c>
      <c r="E352" s="56">
        <v>0</v>
      </c>
      <c r="F352" s="56">
        <v>1041828.15</v>
      </c>
      <c r="G352" s="56"/>
      <c r="H352" s="56">
        <v>1041828.15</v>
      </c>
      <c r="I352" s="56"/>
      <c r="J352" s="57">
        <v>1041828.15</v>
      </c>
    </row>
    <row r="353" spans="1:10" x14ac:dyDescent="0.25">
      <c r="A353" s="54" t="s">
        <v>992</v>
      </c>
      <c r="B353" s="55" t="s">
        <v>993</v>
      </c>
      <c r="C353" s="56">
        <v>0</v>
      </c>
      <c r="D353" s="56">
        <v>0</v>
      </c>
      <c r="E353" s="56">
        <v>0</v>
      </c>
      <c r="F353" s="56">
        <v>2266.1799999999998</v>
      </c>
      <c r="G353" s="56"/>
      <c r="H353" s="56">
        <v>2266.1799999999998</v>
      </c>
      <c r="I353" s="56"/>
      <c r="J353" s="57">
        <v>2266.1799999999998</v>
      </c>
    </row>
    <row r="354" spans="1:10" x14ac:dyDescent="0.25">
      <c r="A354" s="54" t="s">
        <v>994</v>
      </c>
      <c r="B354" s="55" t="s">
        <v>995</v>
      </c>
      <c r="C354" s="56">
        <v>0</v>
      </c>
      <c r="D354" s="56">
        <v>0</v>
      </c>
      <c r="E354" s="56">
        <v>0</v>
      </c>
      <c r="F354" s="56">
        <v>48.28</v>
      </c>
      <c r="G354" s="56"/>
      <c r="H354" s="56">
        <v>48.28</v>
      </c>
      <c r="I354" s="56"/>
      <c r="J354" s="57">
        <v>48.28</v>
      </c>
    </row>
    <row r="355" spans="1:10" x14ac:dyDescent="0.25">
      <c r="A355" s="54" t="s">
        <v>996</v>
      </c>
      <c r="B355" s="55" t="s">
        <v>997</v>
      </c>
      <c r="C355" s="56">
        <v>0</v>
      </c>
      <c r="D355" s="56">
        <v>0</v>
      </c>
      <c r="E355" s="56">
        <v>0</v>
      </c>
      <c r="F355" s="56">
        <v>1494.33</v>
      </c>
      <c r="G355" s="56"/>
      <c r="H355" s="56">
        <v>1494.33</v>
      </c>
      <c r="I355" s="56"/>
      <c r="J355" s="57">
        <v>1494.33</v>
      </c>
    </row>
    <row r="356" spans="1:10" x14ac:dyDescent="0.25">
      <c r="A356" s="54" t="s">
        <v>998</v>
      </c>
      <c r="B356" s="55" t="s">
        <v>999</v>
      </c>
      <c r="C356" s="56">
        <v>0</v>
      </c>
      <c r="D356" s="56">
        <v>0</v>
      </c>
      <c r="E356" s="56">
        <v>0</v>
      </c>
      <c r="F356" s="56">
        <v>37518226.539999999</v>
      </c>
      <c r="G356" s="56"/>
      <c r="H356" s="56">
        <v>37518226.539999999</v>
      </c>
      <c r="I356" s="56"/>
      <c r="J356" s="57">
        <v>37518226.539999999</v>
      </c>
    </row>
    <row r="357" spans="1:10" x14ac:dyDescent="0.25">
      <c r="A357" s="54" t="s">
        <v>1000</v>
      </c>
      <c r="B357" s="55" t="s">
        <v>1001</v>
      </c>
      <c r="C357" s="56">
        <v>0</v>
      </c>
      <c r="D357" s="56">
        <v>0</v>
      </c>
      <c r="E357" s="56">
        <v>0</v>
      </c>
      <c r="F357" s="56">
        <v>2252660.4500000002</v>
      </c>
      <c r="G357" s="56"/>
      <c r="H357" s="56">
        <v>2252660.4500000002</v>
      </c>
      <c r="I357" s="56"/>
      <c r="J357" s="57">
        <v>2252660.4500000002</v>
      </c>
    </row>
    <row r="358" spans="1:10" x14ac:dyDescent="0.25">
      <c r="A358" s="54" t="s">
        <v>1002</v>
      </c>
      <c r="B358" s="55" t="s">
        <v>1003</v>
      </c>
      <c r="C358" s="56">
        <v>0</v>
      </c>
      <c r="D358" s="56">
        <v>0</v>
      </c>
      <c r="E358" s="56">
        <v>0</v>
      </c>
      <c r="F358" s="56">
        <v>180.12</v>
      </c>
      <c r="G358" s="56"/>
      <c r="H358" s="56">
        <v>180.12</v>
      </c>
      <c r="I358" s="56"/>
      <c r="J358" s="57">
        <v>180.12</v>
      </c>
    </row>
    <row r="359" spans="1:10" x14ac:dyDescent="0.25">
      <c r="A359" s="54" t="s">
        <v>1004</v>
      </c>
      <c r="B359" s="55" t="s">
        <v>1005</v>
      </c>
      <c r="C359" s="56">
        <v>0</v>
      </c>
      <c r="D359" s="56">
        <v>0</v>
      </c>
      <c r="E359" s="56">
        <v>0</v>
      </c>
      <c r="F359" s="56">
        <v>112250.08</v>
      </c>
      <c r="G359" s="56"/>
      <c r="H359" s="56">
        <v>112250.08</v>
      </c>
      <c r="I359" s="56"/>
      <c r="J359" s="57">
        <v>112250.08</v>
      </c>
    </row>
    <row r="360" spans="1:10" x14ac:dyDescent="0.25">
      <c r="A360" s="54" t="s">
        <v>1006</v>
      </c>
      <c r="B360" s="55" t="s">
        <v>1007</v>
      </c>
      <c r="C360" s="56">
        <v>0</v>
      </c>
      <c r="D360" s="56">
        <v>0</v>
      </c>
      <c r="E360" s="56">
        <v>0</v>
      </c>
      <c r="F360" s="56">
        <v>20033.400000000001</v>
      </c>
      <c r="G360" s="56"/>
      <c r="H360" s="56">
        <v>20033.400000000001</v>
      </c>
      <c r="I360" s="56"/>
      <c r="J360" s="57">
        <v>20033.400000000001</v>
      </c>
    </row>
    <row r="361" spans="1:10" x14ac:dyDescent="0.25">
      <c r="A361" s="54" t="s">
        <v>1008</v>
      </c>
      <c r="B361" s="55" t="s">
        <v>1009</v>
      </c>
      <c r="C361" s="56">
        <v>0</v>
      </c>
      <c r="D361" s="56">
        <v>0</v>
      </c>
      <c r="E361" s="56">
        <v>0</v>
      </c>
      <c r="F361" s="56">
        <v>1795055.81</v>
      </c>
      <c r="G361" s="56"/>
      <c r="H361" s="56">
        <v>1795055.81</v>
      </c>
      <c r="I361" s="56"/>
      <c r="J361" s="57">
        <v>1795055.81</v>
      </c>
    </row>
    <row r="362" spans="1:10" x14ac:dyDescent="0.25">
      <c r="A362" s="54" t="s">
        <v>1010</v>
      </c>
      <c r="B362" s="55" t="s">
        <v>1011</v>
      </c>
      <c r="C362" s="56">
        <v>0</v>
      </c>
      <c r="D362" s="56">
        <v>0</v>
      </c>
      <c r="E362" s="56">
        <v>0</v>
      </c>
      <c r="F362" s="56">
        <v>341037.91</v>
      </c>
      <c r="G362" s="56"/>
      <c r="H362" s="56">
        <v>341037.91</v>
      </c>
      <c r="I362" s="56"/>
      <c r="J362" s="57">
        <v>341037.91</v>
      </c>
    </row>
    <row r="363" spans="1:10" x14ac:dyDescent="0.25">
      <c r="A363" s="54" t="s">
        <v>1012</v>
      </c>
      <c r="B363" s="55" t="s">
        <v>1013</v>
      </c>
      <c r="C363" s="56">
        <v>0</v>
      </c>
      <c r="D363" s="56">
        <v>0</v>
      </c>
      <c r="E363" s="56">
        <v>0</v>
      </c>
      <c r="F363" s="56">
        <v>10349.92</v>
      </c>
      <c r="G363" s="56"/>
      <c r="H363" s="56">
        <v>10349.92</v>
      </c>
      <c r="I363" s="56"/>
      <c r="J363" s="57">
        <v>10349.92</v>
      </c>
    </row>
    <row r="364" spans="1:10" x14ac:dyDescent="0.25">
      <c r="A364" s="54" t="s">
        <v>1014</v>
      </c>
      <c r="B364" s="55" t="s">
        <v>1015</v>
      </c>
      <c r="C364" s="56">
        <v>0</v>
      </c>
      <c r="D364" s="56">
        <v>0</v>
      </c>
      <c r="E364" s="56">
        <v>0</v>
      </c>
      <c r="F364" s="56">
        <v>142046.72</v>
      </c>
      <c r="G364" s="56"/>
      <c r="H364" s="56">
        <v>142046.72</v>
      </c>
      <c r="I364" s="56"/>
      <c r="J364" s="57">
        <v>142046.72</v>
      </c>
    </row>
    <row r="365" spans="1:10" x14ac:dyDescent="0.25">
      <c r="A365" s="54" t="s">
        <v>1016</v>
      </c>
      <c r="B365" s="55" t="s">
        <v>1017</v>
      </c>
      <c r="C365" s="56">
        <v>0</v>
      </c>
      <c r="D365" s="56">
        <v>0</v>
      </c>
      <c r="E365" s="56">
        <v>0</v>
      </c>
      <c r="F365" s="56">
        <v>4686317.26</v>
      </c>
      <c r="G365" s="56"/>
      <c r="H365" s="56">
        <v>4686317.26</v>
      </c>
      <c r="I365" s="56"/>
      <c r="J365" s="57">
        <v>4686317.26</v>
      </c>
    </row>
    <row r="366" spans="1:10" x14ac:dyDescent="0.25">
      <c r="A366" s="54" t="s">
        <v>1018</v>
      </c>
      <c r="B366" s="55" t="s">
        <v>1019</v>
      </c>
      <c r="C366" s="56">
        <v>0</v>
      </c>
      <c r="D366" s="56">
        <v>0</v>
      </c>
      <c r="E366" s="56">
        <v>0</v>
      </c>
      <c r="F366" s="56">
        <v>7736930.7699999996</v>
      </c>
      <c r="G366" s="56"/>
      <c r="H366" s="56">
        <v>7736930.7699999996</v>
      </c>
      <c r="I366" s="56"/>
      <c r="J366" s="57">
        <v>7736930.7699999996</v>
      </c>
    </row>
    <row r="367" spans="1:10" x14ac:dyDescent="0.25">
      <c r="A367" s="54" t="s">
        <v>1020</v>
      </c>
      <c r="B367" s="55" t="s">
        <v>1021</v>
      </c>
      <c r="C367" s="56">
        <v>0</v>
      </c>
      <c r="D367" s="56">
        <v>0</v>
      </c>
      <c r="E367" s="56">
        <v>0</v>
      </c>
      <c r="F367" s="56">
        <v>4.25</v>
      </c>
      <c r="G367" s="56"/>
      <c r="H367" s="56">
        <v>4.25</v>
      </c>
      <c r="I367" s="56"/>
      <c r="J367" s="57">
        <v>4.25</v>
      </c>
    </row>
    <row r="368" spans="1:10" x14ac:dyDescent="0.25">
      <c r="A368" s="54" t="s">
        <v>1022</v>
      </c>
      <c r="B368" s="55" t="s">
        <v>1019</v>
      </c>
      <c r="C368" s="56">
        <v>0</v>
      </c>
      <c r="D368" s="56">
        <v>0</v>
      </c>
      <c r="E368" s="56">
        <v>0</v>
      </c>
      <c r="F368" s="56">
        <v>6746482.3200000003</v>
      </c>
      <c r="G368" s="56"/>
      <c r="H368" s="56">
        <v>6746482.3200000003</v>
      </c>
      <c r="I368" s="56"/>
      <c r="J368" s="57">
        <v>6746482.3200000003</v>
      </c>
    </row>
    <row r="369" spans="1:10" x14ac:dyDescent="0.25">
      <c r="A369" s="54" t="s">
        <v>1023</v>
      </c>
      <c r="B369" s="55" t="s">
        <v>1024</v>
      </c>
      <c r="C369" s="56">
        <v>0</v>
      </c>
      <c r="D369" s="56">
        <v>0</v>
      </c>
      <c r="E369" s="56">
        <v>0</v>
      </c>
      <c r="F369" s="56">
        <v>1206135.02</v>
      </c>
      <c r="G369" s="56"/>
      <c r="H369" s="56">
        <v>1206135.02</v>
      </c>
      <c r="I369" s="56"/>
      <c r="J369" s="57">
        <v>1206135.02</v>
      </c>
    </row>
    <row r="370" spans="1:10" x14ac:dyDescent="0.25">
      <c r="A370" s="54" t="s">
        <v>1025</v>
      </c>
      <c r="B370" s="55" t="s">
        <v>1026</v>
      </c>
      <c r="C370" s="56">
        <v>0</v>
      </c>
      <c r="D370" s="56">
        <v>0</v>
      </c>
      <c r="E370" s="56">
        <v>0</v>
      </c>
      <c r="F370" s="56">
        <v>19142.27</v>
      </c>
      <c r="G370" s="56"/>
      <c r="H370" s="56">
        <v>19142.27</v>
      </c>
      <c r="I370" s="56"/>
      <c r="J370" s="57">
        <v>19142.27</v>
      </c>
    </row>
    <row r="371" spans="1:10" x14ac:dyDescent="0.25">
      <c r="A371" s="54" t="s">
        <v>1027</v>
      </c>
      <c r="B371" s="55" t="s">
        <v>1028</v>
      </c>
      <c r="C371" s="56">
        <v>0</v>
      </c>
      <c r="D371" s="56">
        <v>0</v>
      </c>
      <c r="E371" s="56">
        <v>0</v>
      </c>
      <c r="F371" s="56">
        <v>37125148.560000002</v>
      </c>
      <c r="G371" s="56"/>
      <c r="H371" s="56">
        <v>37125148.560000002</v>
      </c>
      <c r="I371" s="56"/>
      <c r="J371" s="57">
        <v>37125148.560000002</v>
      </c>
    </row>
    <row r="372" spans="1:10" x14ac:dyDescent="0.25">
      <c r="A372" s="54" t="s">
        <v>1029</v>
      </c>
      <c r="B372" s="55" t="s">
        <v>1030</v>
      </c>
      <c r="C372" s="56">
        <v>0</v>
      </c>
      <c r="D372" s="56">
        <v>0</v>
      </c>
      <c r="E372" s="56">
        <v>0</v>
      </c>
      <c r="F372" s="56">
        <v>3682431.83</v>
      </c>
      <c r="G372" s="56"/>
      <c r="H372" s="56">
        <v>3682431.83</v>
      </c>
      <c r="I372" s="56"/>
      <c r="J372" s="57">
        <v>3682431.83</v>
      </c>
    </row>
    <row r="373" spans="1:10" x14ac:dyDescent="0.25">
      <c r="A373" s="54" t="s">
        <v>1031</v>
      </c>
      <c r="B373" s="55" t="s">
        <v>1032</v>
      </c>
      <c r="C373" s="56">
        <v>0</v>
      </c>
      <c r="D373" s="56">
        <v>0</v>
      </c>
      <c r="E373" s="56">
        <v>0</v>
      </c>
      <c r="F373" s="56">
        <v>78393.97</v>
      </c>
      <c r="G373" s="56"/>
      <c r="H373" s="56">
        <v>78393.97</v>
      </c>
      <c r="I373" s="56"/>
      <c r="J373" s="57">
        <v>78393.97</v>
      </c>
    </row>
    <row r="374" spans="1:10" x14ac:dyDescent="0.25">
      <c r="A374" s="54" t="s">
        <v>1033</v>
      </c>
      <c r="B374" s="55" t="s">
        <v>1034</v>
      </c>
      <c r="C374" s="56">
        <v>0</v>
      </c>
      <c r="D374" s="56">
        <v>0</v>
      </c>
      <c r="E374" s="56">
        <v>0</v>
      </c>
      <c r="F374" s="56">
        <v>125970.42</v>
      </c>
      <c r="G374" s="56"/>
      <c r="H374" s="56">
        <v>125970.42</v>
      </c>
      <c r="I374" s="56"/>
      <c r="J374" s="57">
        <v>125970.42</v>
      </c>
    </row>
    <row r="375" spans="1:10" x14ac:dyDescent="0.25">
      <c r="A375" s="54" t="s">
        <v>1035</v>
      </c>
      <c r="B375" s="55" t="s">
        <v>1036</v>
      </c>
      <c r="C375" s="56">
        <v>0</v>
      </c>
      <c r="D375" s="56">
        <v>0</v>
      </c>
      <c r="E375" s="56">
        <v>0</v>
      </c>
      <c r="F375" s="56">
        <v>269777.73</v>
      </c>
      <c r="G375" s="56"/>
      <c r="H375" s="56">
        <v>269777.73</v>
      </c>
      <c r="I375" s="56"/>
      <c r="J375" s="57">
        <v>269777.73</v>
      </c>
    </row>
    <row r="376" spans="1:10" x14ac:dyDescent="0.25">
      <c r="A376" s="54" t="s">
        <v>1037</v>
      </c>
      <c r="B376" s="55" t="s">
        <v>1038</v>
      </c>
      <c r="C376" s="56">
        <v>0</v>
      </c>
      <c r="D376" s="56">
        <v>0</v>
      </c>
      <c r="E376" s="56">
        <v>0</v>
      </c>
      <c r="F376" s="56">
        <v>348478.84</v>
      </c>
      <c r="G376" s="56"/>
      <c r="H376" s="56">
        <v>348478.84</v>
      </c>
      <c r="I376" s="56"/>
      <c r="J376" s="57">
        <v>348478.84</v>
      </c>
    </row>
    <row r="377" spans="1:10" x14ac:dyDescent="0.25">
      <c r="A377" s="54" t="s">
        <v>1039</v>
      </c>
      <c r="B377" s="55" t="s">
        <v>1040</v>
      </c>
      <c r="C377" s="56">
        <v>0</v>
      </c>
      <c r="D377" s="56">
        <v>0</v>
      </c>
      <c r="E377" s="56">
        <v>0</v>
      </c>
      <c r="F377" s="56">
        <v>590</v>
      </c>
      <c r="G377" s="56"/>
      <c r="H377" s="56">
        <v>590</v>
      </c>
      <c r="I377" s="56"/>
      <c r="J377" s="57">
        <v>590</v>
      </c>
    </row>
    <row r="378" spans="1:10" x14ac:dyDescent="0.25">
      <c r="A378" s="54" t="s">
        <v>1041</v>
      </c>
      <c r="B378" s="55" t="s">
        <v>1042</v>
      </c>
      <c r="C378" s="56">
        <v>0</v>
      </c>
      <c r="D378" s="56">
        <v>0</v>
      </c>
      <c r="E378" s="56">
        <v>0</v>
      </c>
      <c r="F378" s="56">
        <v>1448596.44</v>
      </c>
      <c r="G378" s="56"/>
      <c r="H378" s="56">
        <v>1448596.44</v>
      </c>
      <c r="I378" s="56"/>
      <c r="J378" s="57">
        <v>1448596.44</v>
      </c>
    </row>
    <row r="379" spans="1:10" x14ac:dyDescent="0.25">
      <c r="A379" s="54" t="s">
        <v>1043</v>
      </c>
      <c r="B379" s="55" t="s">
        <v>1044</v>
      </c>
      <c r="C379" s="56">
        <v>0</v>
      </c>
      <c r="D379" s="56">
        <v>0</v>
      </c>
      <c r="E379" s="56">
        <v>0</v>
      </c>
      <c r="F379" s="56">
        <v>4763800.53</v>
      </c>
      <c r="G379" s="56"/>
      <c r="H379" s="56">
        <v>4763800.53</v>
      </c>
      <c r="I379" s="56"/>
      <c r="J379" s="57">
        <v>4763800.53</v>
      </c>
    </row>
    <row r="380" spans="1:10" x14ac:dyDescent="0.25">
      <c r="A380" s="54" t="s">
        <v>1045</v>
      </c>
      <c r="B380" s="55" t="s">
        <v>1046</v>
      </c>
      <c r="C380" s="56">
        <v>0</v>
      </c>
      <c r="D380" s="56">
        <v>0</v>
      </c>
      <c r="E380" s="56">
        <v>0</v>
      </c>
      <c r="F380" s="56">
        <v>372806993.39999998</v>
      </c>
      <c r="G380" s="56"/>
      <c r="H380" s="56">
        <v>372806993.39999998</v>
      </c>
      <c r="I380" s="56"/>
      <c r="J380" s="57">
        <v>372806993.39999998</v>
      </c>
    </row>
    <row r="381" spans="1:10" x14ac:dyDescent="0.25">
      <c r="A381" s="54" t="s">
        <v>1047</v>
      </c>
      <c r="B381" s="55" t="s">
        <v>1048</v>
      </c>
      <c r="C381" s="56">
        <v>0</v>
      </c>
      <c r="D381" s="56">
        <v>0</v>
      </c>
      <c r="E381" s="56">
        <v>0</v>
      </c>
      <c r="F381" s="56">
        <v>1859466.42</v>
      </c>
      <c r="G381" s="56"/>
      <c r="H381" s="56">
        <v>1859466.42</v>
      </c>
      <c r="I381" s="56"/>
      <c r="J381" s="57">
        <v>1859466.42</v>
      </c>
    </row>
    <row r="382" spans="1:10" x14ac:dyDescent="0.25">
      <c r="A382" s="54" t="s">
        <v>1049</v>
      </c>
      <c r="B382" s="55" t="s">
        <v>1050</v>
      </c>
      <c r="C382" s="56">
        <v>0</v>
      </c>
      <c r="D382" s="56">
        <v>0</v>
      </c>
      <c r="E382" s="56">
        <v>0</v>
      </c>
      <c r="F382" s="56">
        <v>51528.28</v>
      </c>
      <c r="G382" s="56"/>
      <c r="H382" s="56">
        <v>51528.28</v>
      </c>
      <c r="I382" s="56"/>
      <c r="J382" s="57">
        <v>51528.28</v>
      </c>
    </row>
    <row r="383" spans="1:10" x14ac:dyDescent="0.25">
      <c r="A383" s="54" t="s">
        <v>1051</v>
      </c>
      <c r="B383" s="55" t="s">
        <v>1052</v>
      </c>
      <c r="C383" s="56">
        <v>0</v>
      </c>
      <c r="D383" s="56">
        <v>0</v>
      </c>
      <c r="E383" s="56">
        <v>0</v>
      </c>
      <c r="F383" s="56">
        <v>21241388.399999999</v>
      </c>
      <c r="G383" s="56"/>
      <c r="H383" s="56">
        <v>21241388.399999999</v>
      </c>
      <c r="I383" s="56"/>
      <c r="J383" s="57">
        <v>21241388.399999999</v>
      </c>
    </row>
    <row r="384" spans="1:10" x14ac:dyDescent="0.25">
      <c r="A384" s="54" t="s">
        <v>1053</v>
      </c>
      <c r="B384" s="55" t="s">
        <v>1054</v>
      </c>
      <c r="C384" s="56">
        <v>0</v>
      </c>
      <c r="D384" s="56">
        <v>0</v>
      </c>
      <c r="E384" s="56">
        <v>0</v>
      </c>
      <c r="F384" s="56">
        <v>16021.44</v>
      </c>
      <c r="G384" s="56"/>
      <c r="H384" s="56">
        <v>16021.44</v>
      </c>
      <c r="I384" s="56"/>
      <c r="J384" s="57">
        <v>16021.44</v>
      </c>
    </row>
    <row r="385" spans="1:10" x14ac:dyDescent="0.25">
      <c r="A385" s="54" t="s">
        <v>1055</v>
      </c>
      <c r="B385" s="55" t="s">
        <v>1056</v>
      </c>
      <c r="C385" s="56">
        <v>0</v>
      </c>
      <c r="D385" s="56">
        <v>0</v>
      </c>
      <c r="E385" s="56">
        <v>0</v>
      </c>
      <c r="F385" s="56">
        <v>3488875.41</v>
      </c>
      <c r="G385" s="56"/>
      <c r="H385" s="56">
        <v>3488875.41</v>
      </c>
      <c r="I385" s="56"/>
      <c r="J385" s="57">
        <v>3488875.41</v>
      </c>
    </row>
    <row r="386" spans="1:10" x14ac:dyDescent="0.25">
      <c r="A386" s="54" t="s">
        <v>1057</v>
      </c>
      <c r="B386" s="55" t="s">
        <v>1058</v>
      </c>
      <c r="C386" s="56">
        <v>0</v>
      </c>
      <c r="D386" s="56">
        <v>0</v>
      </c>
      <c r="E386" s="56">
        <v>0</v>
      </c>
      <c r="F386" s="56">
        <v>1877413.91</v>
      </c>
      <c r="G386" s="56"/>
      <c r="H386" s="56">
        <v>1877413.91</v>
      </c>
      <c r="I386" s="56"/>
      <c r="J386" s="57">
        <v>1877413.91</v>
      </c>
    </row>
    <row r="387" spans="1:10" x14ac:dyDescent="0.25">
      <c r="A387" s="54" t="s">
        <v>1059</v>
      </c>
      <c r="B387" s="55" t="s">
        <v>1060</v>
      </c>
      <c r="C387" s="56">
        <v>0</v>
      </c>
      <c r="D387" s="56">
        <v>0</v>
      </c>
      <c r="E387" s="56">
        <v>28910910.02</v>
      </c>
      <c r="F387" s="56">
        <v>0</v>
      </c>
      <c r="G387" s="56">
        <v>28910910.02</v>
      </c>
      <c r="H387" s="56"/>
      <c r="I387" s="56">
        <v>28910910.02</v>
      </c>
      <c r="J387" s="57"/>
    </row>
    <row r="388" spans="1:10" x14ac:dyDescent="0.25">
      <c r="A388" s="54" t="s">
        <v>1061</v>
      </c>
      <c r="B388" s="55" t="s">
        <v>1062</v>
      </c>
      <c r="C388" s="56">
        <v>0</v>
      </c>
      <c r="D388" s="56">
        <v>0</v>
      </c>
      <c r="E388" s="56">
        <v>16824592.16</v>
      </c>
      <c r="F388" s="56">
        <v>0</v>
      </c>
      <c r="G388" s="56">
        <v>16824592.16</v>
      </c>
      <c r="H388" s="56"/>
      <c r="I388" s="56">
        <v>16824592.16</v>
      </c>
      <c r="J388" s="57"/>
    </row>
    <row r="389" spans="1:10" x14ac:dyDescent="0.25">
      <c r="A389" s="54" t="s">
        <v>1063</v>
      </c>
      <c r="B389" s="55" t="s">
        <v>1064</v>
      </c>
      <c r="C389" s="56">
        <v>0</v>
      </c>
      <c r="D389" s="56">
        <v>0</v>
      </c>
      <c r="E389" s="56">
        <v>4201539.3899999997</v>
      </c>
      <c r="F389" s="56">
        <v>0</v>
      </c>
      <c r="G389" s="56">
        <v>4201539.3899999997</v>
      </c>
      <c r="H389" s="56"/>
      <c r="I389" s="56">
        <v>4201539.3899999997</v>
      </c>
      <c r="J389" s="57"/>
    </row>
    <row r="390" spans="1:10" x14ac:dyDescent="0.25">
      <c r="A390" s="54" t="s">
        <v>1065</v>
      </c>
      <c r="B390" s="55" t="s">
        <v>654</v>
      </c>
      <c r="C390" s="56">
        <v>0</v>
      </c>
      <c r="D390" s="56">
        <v>0</v>
      </c>
      <c r="E390" s="56">
        <v>91299923.25</v>
      </c>
      <c r="F390" s="56">
        <v>0</v>
      </c>
      <c r="G390" s="56">
        <v>91299923.25</v>
      </c>
      <c r="H390" s="56"/>
      <c r="I390" s="56">
        <v>91299923.25</v>
      </c>
      <c r="J390" s="57"/>
    </row>
    <row r="391" spans="1:10" x14ac:dyDescent="0.25">
      <c r="A391" s="54" t="s">
        <v>1066</v>
      </c>
      <c r="B391" s="55" t="s">
        <v>1067</v>
      </c>
      <c r="C391" s="56">
        <v>0</v>
      </c>
      <c r="D391" s="56">
        <v>0</v>
      </c>
      <c r="E391" s="56">
        <v>4384739.32</v>
      </c>
      <c r="F391" s="56">
        <v>0</v>
      </c>
      <c r="G391" s="56">
        <v>4384739.32</v>
      </c>
      <c r="H391" s="56"/>
      <c r="I391" s="56">
        <v>4384739.32</v>
      </c>
      <c r="J391" s="57"/>
    </row>
    <row r="392" spans="1:10" x14ac:dyDescent="0.25">
      <c r="A392" s="54" t="s">
        <v>1068</v>
      </c>
      <c r="B392" s="55" t="s">
        <v>656</v>
      </c>
      <c r="C392" s="56">
        <v>0</v>
      </c>
      <c r="D392" s="56">
        <v>0</v>
      </c>
      <c r="E392" s="56">
        <v>11821384.300000001</v>
      </c>
      <c r="F392" s="56">
        <v>0</v>
      </c>
      <c r="G392" s="56">
        <v>11821384.300000001</v>
      </c>
      <c r="H392" s="56"/>
      <c r="I392" s="56">
        <v>11821384.300000001</v>
      </c>
      <c r="J392" s="57"/>
    </row>
    <row r="393" spans="1:10" x14ac:dyDescent="0.25">
      <c r="A393" s="54" t="s">
        <v>1069</v>
      </c>
      <c r="B393" s="55" t="s">
        <v>658</v>
      </c>
      <c r="C393" s="56">
        <v>0</v>
      </c>
      <c r="D393" s="56">
        <v>0</v>
      </c>
      <c r="E393" s="56">
        <v>10564934.92</v>
      </c>
      <c r="F393" s="56">
        <v>0</v>
      </c>
      <c r="G393" s="56">
        <v>10564934.92</v>
      </c>
      <c r="H393" s="56"/>
      <c r="I393" s="56">
        <v>10564934.92</v>
      </c>
      <c r="J393" s="57"/>
    </row>
    <row r="394" spans="1:10" x14ac:dyDescent="0.25">
      <c r="A394" s="54" t="s">
        <v>1070</v>
      </c>
      <c r="B394" s="55" t="s">
        <v>660</v>
      </c>
      <c r="C394" s="56">
        <v>0</v>
      </c>
      <c r="D394" s="56">
        <v>0</v>
      </c>
      <c r="E394" s="56">
        <v>3941647.1</v>
      </c>
      <c r="F394" s="56">
        <v>0</v>
      </c>
      <c r="G394" s="56">
        <v>3941647.1</v>
      </c>
      <c r="H394" s="56"/>
      <c r="I394" s="56">
        <v>3941647.1</v>
      </c>
      <c r="J394" s="57"/>
    </row>
    <row r="395" spans="1:10" x14ac:dyDescent="0.25">
      <c r="A395" s="54" t="s">
        <v>1071</v>
      </c>
      <c r="B395" s="55" t="s">
        <v>1072</v>
      </c>
      <c r="C395" s="56">
        <v>0</v>
      </c>
      <c r="D395" s="56">
        <v>0</v>
      </c>
      <c r="E395" s="56">
        <v>44936</v>
      </c>
      <c r="F395" s="56">
        <v>0</v>
      </c>
      <c r="G395" s="56">
        <v>44936</v>
      </c>
      <c r="H395" s="56"/>
      <c r="I395" s="56">
        <v>44936</v>
      </c>
      <c r="J395" s="57"/>
    </row>
    <row r="396" spans="1:10" x14ac:dyDescent="0.25">
      <c r="A396" s="54" t="s">
        <v>1073</v>
      </c>
      <c r="B396" s="55" t="s">
        <v>1074</v>
      </c>
      <c r="C396" s="56">
        <v>0</v>
      </c>
      <c r="D396" s="56">
        <v>0</v>
      </c>
      <c r="E396" s="56">
        <v>520360.5</v>
      </c>
      <c r="F396" s="56">
        <v>0</v>
      </c>
      <c r="G396" s="56">
        <v>520360.5</v>
      </c>
      <c r="H396" s="56"/>
      <c r="I396" s="56">
        <v>520360.5</v>
      </c>
      <c r="J396" s="57"/>
    </row>
    <row r="397" spans="1:10" x14ac:dyDescent="0.25">
      <c r="A397" s="54" t="s">
        <v>1075</v>
      </c>
      <c r="B397" s="55" t="s">
        <v>1076</v>
      </c>
      <c r="C397" s="56">
        <v>0</v>
      </c>
      <c r="D397" s="56">
        <v>0</v>
      </c>
      <c r="E397" s="56">
        <v>10837.74</v>
      </c>
      <c r="F397" s="56">
        <v>0</v>
      </c>
      <c r="G397" s="56">
        <v>10837.74</v>
      </c>
      <c r="H397" s="56"/>
      <c r="I397" s="56">
        <v>10837.74</v>
      </c>
      <c r="J397" s="57"/>
    </row>
    <row r="398" spans="1:10" x14ac:dyDescent="0.25">
      <c r="A398" s="54" t="s">
        <v>1077</v>
      </c>
      <c r="B398" s="55" t="s">
        <v>1078</v>
      </c>
      <c r="C398" s="56">
        <v>0</v>
      </c>
      <c r="D398" s="56">
        <v>0</v>
      </c>
      <c r="E398" s="56">
        <v>133964.12</v>
      </c>
      <c r="F398" s="56">
        <v>0</v>
      </c>
      <c r="G398" s="56">
        <v>133964.12</v>
      </c>
      <c r="H398" s="56"/>
      <c r="I398" s="56">
        <v>133964.12</v>
      </c>
      <c r="J398" s="57"/>
    </row>
    <row r="399" spans="1:10" x14ac:dyDescent="0.25">
      <c r="A399" s="54" t="s">
        <v>1079</v>
      </c>
      <c r="B399" s="55" t="s">
        <v>1080</v>
      </c>
      <c r="C399" s="56">
        <v>0</v>
      </c>
      <c r="D399" s="56">
        <v>0</v>
      </c>
      <c r="E399" s="56">
        <v>182182</v>
      </c>
      <c r="F399" s="56">
        <v>0</v>
      </c>
      <c r="G399" s="56">
        <v>182182</v>
      </c>
      <c r="H399" s="56"/>
      <c r="I399" s="56">
        <v>182182</v>
      </c>
      <c r="J399" s="57"/>
    </row>
    <row r="400" spans="1:10" x14ac:dyDescent="0.25">
      <c r="A400" s="54" t="s">
        <v>1081</v>
      </c>
      <c r="B400" s="55" t="s">
        <v>662</v>
      </c>
      <c r="C400" s="56">
        <v>0</v>
      </c>
      <c r="D400" s="56">
        <v>0</v>
      </c>
      <c r="E400" s="56">
        <v>1949.97</v>
      </c>
      <c r="F400" s="56">
        <v>0</v>
      </c>
      <c r="G400" s="56">
        <v>1949.97</v>
      </c>
      <c r="H400" s="56"/>
      <c r="I400" s="56">
        <v>1949.97</v>
      </c>
      <c r="J400" s="57"/>
    </row>
    <row r="401" spans="1:10" x14ac:dyDescent="0.25">
      <c r="A401" s="54" t="s">
        <v>1082</v>
      </c>
      <c r="B401" s="55" t="s">
        <v>664</v>
      </c>
      <c r="C401" s="56">
        <v>0</v>
      </c>
      <c r="D401" s="56">
        <v>0</v>
      </c>
      <c r="E401" s="56">
        <v>1136198.26</v>
      </c>
      <c r="F401" s="56">
        <v>0</v>
      </c>
      <c r="G401" s="56">
        <v>1136198.26</v>
      </c>
      <c r="H401" s="56"/>
      <c r="I401" s="56">
        <v>1136198.26</v>
      </c>
      <c r="J401" s="57"/>
    </row>
    <row r="402" spans="1:10" x14ac:dyDescent="0.25">
      <c r="A402" s="54" t="s">
        <v>1083</v>
      </c>
      <c r="B402" s="55" t="s">
        <v>666</v>
      </c>
      <c r="C402" s="56">
        <v>0</v>
      </c>
      <c r="D402" s="56">
        <v>0</v>
      </c>
      <c r="E402" s="56">
        <v>23351881.960000001</v>
      </c>
      <c r="F402" s="56">
        <v>0</v>
      </c>
      <c r="G402" s="56">
        <v>23351881.960000001</v>
      </c>
      <c r="H402" s="56"/>
      <c r="I402" s="56">
        <v>23351881.960000001</v>
      </c>
      <c r="J402" s="57"/>
    </row>
    <row r="403" spans="1:10" x14ac:dyDescent="0.25">
      <c r="A403" s="54" t="s">
        <v>1084</v>
      </c>
      <c r="B403" s="55" t="s">
        <v>668</v>
      </c>
      <c r="C403" s="56">
        <v>0</v>
      </c>
      <c r="D403" s="56">
        <v>0</v>
      </c>
      <c r="E403" s="56">
        <v>134703.54</v>
      </c>
      <c r="F403" s="56">
        <v>0</v>
      </c>
      <c r="G403" s="56">
        <v>134703.54</v>
      </c>
      <c r="H403" s="56"/>
      <c r="I403" s="56">
        <v>134703.54</v>
      </c>
      <c r="J403" s="57"/>
    </row>
    <row r="404" spans="1:10" x14ac:dyDescent="0.25">
      <c r="A404" s="54" t="s">
        <v>1085</v>
      </c>
      <c r="B404" s="55" t="s">
        <v>670</v>
      </c>
      <c r="C404" s="56">
        <v>0</v>
      </c>
      <c r="D404" s="56">
        <v>0</v>
      </c>
      <c r="E404" s="56">
        <v>316593.65000000002</v>
      </c>
      <c r="F404" s="56">
        <v>0</v>
      </c>
      <c r="G404" s="56">
        <v>316593.65000000002</v>
      </c>
      <c r="H404" s="56"/>
      <c r="I404" s="56">
        <v>316593.65000000002</v>
      </c>
      <c r="J404" s="57"/>
    </row>
    <row r="405" spans="1:10" x14ac:dyDescent="0.25">
      <c r="A405" s="54" t="s">
        <v>1086</v>
      </c>
      <c r="B405" s="55" t="s">
        <v>672</v>
      </c>
      <c r="C405" s="56">
        <v>0</v>
      </c>
      <c r="D405" s="56">
        <v>0</v>
      </c>
      <c r="E405" s="56">
        <v>16429124.210000001</v>
      </c>
      <c r="F405" s="56">
        <v>0</v>
      </c>
      <c r="G405" s="56">
        <v>16429124.210000001</v>
      </c>
      <c r="H405" s="56"/>
      <c r="I405" s="56">
        <v>16429124.210000001</v>
      </c>
      <c r="J405" s="57"/>
    </row>
    <row r="406" spans="1:10" x14ac:dyDescent="0.25">
      <c r="A406" s="54" t="s">
        <v>1087</v>
      </c>
      <c r="B406" s="55" t="s">
        <v>674</v>
      </c>
      <c r="C406" s="56">
        <v>0</v>
      </c>
      <c r="D406" s="56">
        <v>0</v>
      </c>
      <c r="E406" s="56">
        <v>9752366.4299999997</v>
      </c>
      <c r="F406" s="56">
        <v>0</v>
      </c>
      <c r="G406" s="56">
        <v>9752366.4299999997</v>
      </c>
      <c r="H406" s="56"/>
      <c r="I406" s="56">
        <v>9752366.4299999997</v>
      </c>
      <c r="J406" s="57"/>
    </row>
    <row r="407" spans="1:10" x14ac:dyDescent="0.25">
      <c r="A407" s="54" t="s">
        <v>1088</v>
      </c>
      <c r="B407" s="55" t="s">
        <v>1089</v>
      </c>
      <c r="C407" s="56">
        <v>0</v>
      </c>
      <c r="D407" s="56">
        <v>0</v>
      </c>
      <c r="E407" s="56">
        <v>3279013.5</v>
      </c>
      <c r="F407" s="56">
        <v>0</v>
      </c>
      <c r="G407" s="56">
        <v>3279013.5</v>
      </c>
      <c r="H407" s="56"/>
      <c r="I407" s="56">
        <v>3279013.5</v>
      </c>
      <c r="J407" s="57"/>
    </row>
    <row r="408" spans="1:10" x14ac:dyDescent="0.25">
      <c r="A408" s="54" t="s">
        <v>1090</v>
      </c>
      <c r="B408" s="55" t="s">
        <v>1091</v>
      </c>
      <c r="C408" s="56">
        <v>0</v>
      </c>
      <c r="D408" s="56">
        <v>0</v>
      </c>
      <c r="E408" s="56">
        <v>31343.759999999998</v>
      </c>
      <c r="F408" s="56">
        <v>0</v>
      </c>
      <c r="G408" s="56">
        <v>31343.759999999998</v>
      </c>
      <c r="H408" s="56"/>
      <c r="I408" s="56">
        <v>31343.759999999998</v>
      </c>
      <c r="J408" s="57"/>
    </row>
    <row r="409" spans="1:10" x14ac:dyDescent="0.25">
      <c r="A409" s="54" t="s">
        <v>1092</v>
      </c>
      <c r="B409" s="55" t="s">
        <v>1093</v>
      </c>
      <c r="C409" s="56">
        <v>0</v>
      </c>
      <c r="D409" s="56">
        <v>0</v>
      </c>
      <c r="E409" s="56">
        <v>6531831.2599999998</v>
      </c>
      <c r="F409" s="56">
        <v>0</v>
      </c>
      <c r="G409" s="56">
        <v>6531831.2599999998</v>
      </c>
      <c r="H409" s="56"/>
      <c r="I409" s="56">
        <v>6531831.2599999998</v>
      </c>
      <c r="J409" s="57"/>
    </row>
    <row r="410" spans="1:10" x14ac:dyDescent="0.25">
      <c r="A410" s="54" t="s">
        <v>1094</v>
      </c>
      <c r="B410" s="55" t="s">
        <v>676</v>
      </c>
      <c r="C410" s="56">
        <v>0</v>
      </c>
      <c r="D410" s="56">
        <v>0</v>
      </c>
      <c r="E410" s="56">
        <v>1368337.19</v>
      </c>
      <c r="F410" s="56">
        <v>0</v>
      </c>
      <c r="G410" s="56">
        <v>1368337.19</v>
      </c>
      <c r="H410" s="56"/>
      <c r="I410" s="56">
        <v>1368337.19</v>
      </c>
      <c r="J410" s="57"/>
    </row>
    <row r="411" spans="1:10" x14ac:dyDescent="0.25">
      <c r="A411" s="54" t="s">
        <v>1095</v>
      </c>
      <c r="B411" s="55" t="s">
        <v>1096</v>
      </c>
      <c r="C411" s="56">
        <v>0</v>
      </c>
      <c r="D411" s="56">
        <v>0</v>
      </c>
      <c r="E411" s="56">
        <v>8880166.6699999999</v>
      </c>
      <c r="F411" s="56">
        <v>0</v>
      </c>
      <c r="G411" s="56">
        <v>8880166.6699999999</v>
      </c>
      <c r="H411" s="56"/>
      <c r="I411" s="56">
        <v>8880166.6699999999</v>
      </c>
      <c r="J411" s="57"/>
    </row>
    <row r="412" spans="1:10" x14ac:dyDescent="0.25">
      <c r="A412" s="54" t="s">
        <v>1097</v>
      </c>
      <c r="B412" s="55" t="s">
        <v>577</v>
      </c>
      <c r="C412" s="56">
        <v>0</v>
      </c>
      <c r="D412" s="56">
        <v>0</v>
      </c>
      <c r="E412" s="56">
        <v>253683.08</v>
      </c>
      <c r="F412" s="56">
        <v>0</v>
      </c>
      <c r="G412" s="56">
        <v>253683.08</v>
      </c>
      <c r="H412" s="56"/>
      <c r="I412" s="56">
        <v>253683.08</v>
      </c>
      <c r="J412" s="57"/>
    </row>
    <row r="413" spans="1:10" x14ac:dyDescent="0.25">
      <c r="A413" s="54" t="s">
        <v>1098</v>
      </c>
      <c r="B413" s="55" t="s">
        <v>579</v>
      </c>
      <c r="C413" s="56">
        <v>0</v>
      </c>
      <c r="D413" s="56">
        <v>0</v>
      </c>
      <c r="E413" s="56">
        <v>807696.41</v>
      </c>
      <c r="F413" s="56">
        <v>0</v>
      </c>
      <c r="G413" s="56">
        <v>807696.41</v>
      </c>
      <c r="H413" s="56"/>
      <c r="I413" s="56">
        <v>807696.41</v>
      </c>
      <c r="J413" s="57"/>
    </row>
    <row r="414" spans="1:10" x14ac:dyDescent="0.25">
      <c r="A414" s="54" t="s">
        <v>1099</v>
      </c>
      <c r="B414" s="55" t="s">
        <v>581</v>
      </c>
      <c r="C414" s="56">
        <v>0</v>
      </c>
      <c r="D414" s="56">
        <v>0</v>
      </c>
      <c r="E414" s="56">
        <v>1203665.96</v>
      </c>
      <c r="F414" s="56">
        <v>0</v>
      </c>
      <c r="G414" s="56">
        <v>1203665.96</v>
      </c>
      <c r="H414" s="56"/>
      <c r="I414" s="56">
        <v>1203665.96</v>
      </c>
      <c r="J414" s="57"/>
    </row>
    <row r="415" spans="1:10" x14ac:dyDescent="0.25">
      <c r="A415" s="54" t="s">
        <v>1100</v>
      </c>
      <c r="B415" s="55" t="s">
        <v>681</v>
      </c>
      <c r="C415" s="56">
        <v>0</v>
      </c>
      <c r="D415" s="56">
        <v>0</v>
      </c>
      <c r="E415" s="56">
        <v>67198.12</v>
      </c>
      <c r="F415" s="56">
        <v>0</v>
      </c>
      <c r="G415" s="56">
        <v>67198.12</v>
      </c>
      <c r="H415" s="56"/>
      <c r="I415" s="56">
        <v>67198.12</v>
      </c>
      <c r="J415" s="57"/>
    </row>
    <row r="416" spans="1:10" x14ac:dyDescent="0.25">
      <c r="A416" s="54" t="s">
        <v>1101</v>
      </c>
      <c r="B416" s="55" t="s">
        <v>683</v>
      </c>
      <c r="C416" s="56">
        <v>0</v>
      </c>
      <c r="D416" s="56">
        <v>0</v>
      </c>
      <c r="E416" s="56">
        <v>699431.31</v>
      </c>
      <c r="F416" s="56">
        <v>0</v>
      </c>
      <c r="G416" s="56">
        <v>699431.31</v>
      </c>
      <c r="H416" s="56"/>
      <c r="I416" s="56">
        <v>699431.31</v>
      </c>
      <c r="J416" s="57"/>
    </row>
    <row r="417" spans="1:10" x14ac:dyDescent="0.25">
      <c r="A417" s="54" t="s">
        <v>1102</v>
      </c>
      <c r="B417" s="55" t="s">
        <v>685</v>
      </c>
      <c r="C417" s="56">
        <v>0</v>
      </c>
      <c r="D417" s="56">
        <v>0</v>
      </c>
      <c r="E417" s="56">
        <v>7443</v>
      </c>
      <c r="F417" s="56">
        <v>0</v>
      </c>
      <c r="G417" s="56">
        <v>7443</v>
      </c>
      <c r="H417" s="56"/>
      <c r="I417" s="56">
        <v>7443</v>
      </c>
      <c r="J417" s="57"/>
    </row>
    <row r="418" spans="1:10" x14ac:dyDescent="0.25">
      <c r="A418" s="54" t="s">
        <v>1103</v>
      </c>
      <c r="B418" s="55" t="s">
        <v>687</v>
      </c>
      <c r="C418" s="56">
        <v>0</v>
      </c>
      <c r="D418" s="56">
        <v>0</v>
      </c>
      <c r="E418" s="56">
        <v>18144.64</v>
      </c>
      <c r="F418" s="56">
        <v>0</v>
      </c>
      <c r="G418" s="56">
        <v>18144.64</v>
      </c>
      <c r="H418" s="56"/>
      <c r="I418" s="56">
        <v>18144.64</v>
      </c>
      <c r="J418" s="57"/>
    </row>
    <row r="419" spans="1:10" x14ac:dyDescent="0.25">
      <c r="A419" s="54" t="s">
        <v>1104</v>
      </c>
      <c r="B419" s="55" t="s">
        <v>583</v>
      </c>
      <c r="C419" s="56">
        <v>0</v>
      </c>
      <c r="D419" s="56">
        <v>0</v>
      </c>
      <c r="E419" s="56">
        <v>95981.96</v>
      </c>
      <c r="F419" s="56">
        <v>0</v>
      </c>
      <c r="G419" s="56">
        <v>95981.96</v>
      </c>
      <c r="H419" s="56"/>
      <c r="I419" s="56">
        <v>95981.96</v>
      </c>
      <c r="J419" s="57"/>
    </row>
    <row r="420" spans="1:10" x14ac:dyDescent="0.25">
      <c r="A420" s="54" t="s">
        <v>1105</v>
      </c>
      <c r="B420" s="55" t="s">
        <v>585</v>
      </c>
      <c r="C420" s="56">
        <v>0</v>
      </c>
      <c r="D420" s="56">
        <v>0</v>
      </c>
      <c r="E420" s="56">
        <v>14313.96</v>
      </c>
      <c r="F420" s="56">
        <v>0</v>
      </c>
      <c r="G420" s="56">
        <v>14313.96</v>
      </c>
      <c r="H420" s="56"/>
      <c r="I420" s="56">
        <v>14313.96</v>
      </c>
      <c r="J420" s="57"/>
    </row>
    <row r="421" spans="1:10" x14ac:dyDescent="0.25">
      <c r="A421" s="54" t="s">
        <v>1106</v>
      </c>
      <c r="B421" s="55" t="s">
        <v>691</v>
      </c>
      <c r="C421" s="56">
        <v>0</v>
      </c>
      <c r="D421" s="56">
        <v>0</v>
      </c>
      <c r="E421" s="56">
        <v>16130.2</v>
      </c>
      <c r="F421" s="56">
        <v>0</v>
      </c>
      <c r="G421" s="56">
        <v>16130.2</v>
      </c>
      <c r="H421" s="56"/>
      <c r="I421" s="56">
        <v>16130.2</v>
      </c>
      <c r="J421" s="57"/>
    </row>
    <row r="422" spans="1:10" x14ac:dyDescent="0.25">
      <c r="A422" s="54" t="s">
        <v>1107</v>
      </c>
      <c r="B422" s="55" t="s">
        <v>1108</v>
      </c>
      <c r="C422" s="56">
        <v>0</v>
      </c>
      <c r="D422" s="56">
        <v>0</v>
      </c>
      <c r="E422" s="56">
        <v>7656888.3300000001</v>
      </c>
      <c r="F422" s="56">
        <v>0</v>
      </c>
      <c r="G422" s="56">
        <v>7656888.3300000001</v>
      </c>
      <c r="H422" s="56"/>
      <c r="I422" s="56">
        <v>7656888.3300000001</v>
      </c>
      <c r="J422" s="57"/>
    </row>
    <row r="423" spans="1:10" x14ac:dyDescent="0.25">
      <c r="A423" s="54" t="s">
        <v>1109</v>
      </c>
      <c r="B423" s="55" t="s">
        <v>587</v>
      </c>
      <c r="C423" s="56">
        <v>0</v>
      </c>
      <c r="D423" s="56">
        <v>0</v>
      </c>
      <c r="E423" s="56">
        <v>5106230.2699999996</v>
      </c>
      <c r="F423" s="56">
        <v>0</v>
      </c>
      <c r="G423" s="56">
        <v>5106230.2699999996</v>
      </c>
      <c r="H423" s="56"/>
      <c r="I423" s="56">
        <v>5106230.2699999996</v>
      </c>
      <c r="J423" s="57"/>
    </row>
    <row r="424" spans="1:10" x14ac:dyDescent="0.25">
      <c r="A424" s="54" t="s">
        <v>1110</v>
      </c>
      <c r="B424" s="55" t="s">
        <v>710</v>
      </c>
      <c r="C424" s="56">
        <v>0</v>
      </c>
      <c r="D424" s="56">
        <v>0</v>
      </c>
      <c r="E424" s="56">
        <v>27156.58</v>
      </c>
      <c r="F424" s="56">
        <v>0</v>
      </c>
      <c r="G424" s="56">
        <v>27156.58</v>
      </c>
      <c r="H424" s="56"/>
      <c r="I424" s="56">
        <v>27156.58</v>
      </c>
      <c r="J424" s="57"/>
    </row>
    <row r="425" spans="1:10" x14ac:dyDescent="0.25">
      <c r="A425" s="54" t="s">
        <v>1111</v>
      </c>
      <c r="B425" s="55" t="s">
        <v>712</v>
      </c>
      <c r="C425" s="56">
        <v>0</v>
      </c>
      <c r="D425" s="56">
        <v>0</v>
      </c>
      <c r="E425" s="56">
        <v>201989.22</v>
      </c>
      <c r="F425" s="56">
        <v>0</v>
      </c>
      <c r="G425" s="56">
        <v>201989.22</v>
      </c>
      <c r="H425" s="56"/>
      <c r="I425" s="56">
        <v>201989.22</v>
      </c>
      <c r="J425" s="57"/>
    </row>
    <row r="426" spans="1:10" x14ac:dyDescent="0.25">
      <c r="A426" s="54" t="s">
        <v>1112</v>
      </c>
      <c r="B426" s="55" t="s">
        <v>724</v>
      </c>
      <c r="C426" s="56">
        <v>0</v>
      </c>
      <c r="D426" s="56">
        <v>0</v>
      </c>
      <c r="E426" s="56">
        <v>993.8</v>
      </c>
      <c r="F426" s="56">
        <v>0</v>
      </c>
      <c r="G426" s="56">
        <v>993.8</v>
      </c>
      <c r="H426" s="56"/>
      <c r="I426" s="56">
        <v>993.8</v>
      </c>
      <c r="J426" s="57"/>
    </row>
    <row r="427" spans="1:10" x14ac:dyDescent="0.25">
      <c r="A427" s="54" t="s">
        <v>1113</v>
      </c>
      <c r="B427" s="55" t="s">
        <v>1114</v>
      </c>
      <c r="C427" s="56">
        <v>0</v>
      </c>
      <c r="D427" s="56">
        <v>0</v>
      </c>
      <c r="E427" s="56">
        <v>280</v>
      </c>
      <c r="F427" s="56">
        <v>0</v>
      </c>
      <c r="G427" s="56">
        <v>280</v>
      </c>
      <c r="H427" s="56"/>
      <c r="I427" s="56">
        <v>280</v>
      </c>
      <c r="J427" s="57"/>
    </row>
    <row r="428" spans="1:10" x14ac:dyDescent="0.25">
      <c r="A428" s="54" t="s">
        <v>1115</v>
      </c>
      <c r="B428" s="55" t="s">
        <v>1116</v>
      </c>
      <c r="C428" s="56">
        <v>0</v>
      </c>
      <c r="D428" s="56">
        <v>0</v>
      </c>
      <c r="E428" s="56">
        <v>1895</v>
      </c>
      <c r="F428" s="56">
        <v>0</v>
      </c>
      <c r="G428" s="56">
        <v>1895</v>
      </c>
      <c r="H428" s="56"/>
      <c r="I428" s="56">
        <v>1895</v>
      </c>
      <c r="J428" s="57"/>
    </row>
    <row r="429" spans="1:10" x14ac:dyDescent="0.25">
      <c r="A429" s="54" t="s">
        <v>1117</v>
      </c>
      <c r="B429" s="55" t="s">
        <v>726</v>
      </c>
      <c r="C429" s="56">
        <v>0</v>
      </c>
      <c r="D429" s="56">
        <v>0</v>
      </c>
      <c r="E429" s="56">
        <v>26492.89</v>
      </c>
      <c r="F429" s="56">
        <v>0</v>
      </c>
      <c r="G429" s="56">
        <v>26492.89</v>
      </c>
      <c r="H429" s="56"/>
      <c r="I429" s="56">
        <v>26492.89</v>
      </c>
      <c r="J429" s="57"/>
    </row>
    <row r="430" spans="1:10" x14ac:dyDescent="0.25">
      <c r="A430" s="54" t="s">
        <v>1118</v>
      </c>
      <c r="B430" s="55" t="s">
        <v>732</v>
      </c>
      <c r="C430" s="56">
        <v>0</v>
      </c>
      <c r="D430" s="56">
        <v>0</v>
      </c>
      <c r="E430" s="56">
        <v>1387.07</v>
      </c>
      <c r="F430" s="56">
        <v>0</v>
      </c>
      <c r="G430" s="56">
        <v>1387.07</v>
      </c>
      <c r="H430" s="56"/>
      <c r="I430" s="56">
        <v>1387.07</v>
      </c>
      <c r="J430" s="57"/>
    </row>
    <row r="431" spans="1:10" x14ac:dyDescent="0.25">
      <c r="A431" s="54" t="s">
        <v>1119</v>
      </c>
      <c r="B431" s="55" t="s">
        <v>736</v>
      </c>
      <c r="C431" s="56">
        <v>0</v>
      </c>
      <c r="D431" s="56">
        <v>0</v>
      </c>
      <c r="E431" s="56">
        <v>506.76</v>
      </c>
      <c r="F431" s="56">
        <v>0</v>
      </c>
      <c r="G431" s="56">
        <v>506.76</v>
      </c>
      <c r="H431" s="56"/>
      <c r="I431" s="56">
        <v>506.76</v>
      </c>
      <c r="J431" s="57"/>
    </row>
    <row r="432" spans="1:10" x14ac:dyDescent="0.25">
      <c r="A432" s="54" t="s">
        <v>1120</v>
      </c>
      <c r="B432" s="55" t="s">
        <v>589</v>
      </c>
      <c r="C432" s="56">
        <v>0</v>
      </c>
      <c r="D432" s="56">
        <v>0</v>
      </c>
      <c r="E432" s="56">
        <v>548123.17000000004</v>
      </c>
      <c r="F432" s="56">
        <v>0</v>
      </c>
      <c r="G432" s="56">
        <v>548123.17000000004</v>
      </c>
      <c r="H432" s="56"/>
      <c r="I432" s="56">
        <v>548123.17000000004</v>
      </c>
      <c r="J432" s="57"/>
    </row>
    <row r="433" spans="1:10" x14ac:dyDescent="0.25">
      <c r="A433" s="54" t="s">
        <v>1121</v>
      </c>
      <c r="B433" s="55" t="s">
        <v>739</v>
      </c>
      <c r="C433" s="56">
        <v>0</v>
      </c>
      <c r="D433" s="56">
        <v>0</v>
      </c>
      <c r="E433" s="56">
        <v>34821.33</v>
      </c>
      <c r="F433" s="56">
        <v>0</v>
      </c>
      <c r="G433" s="56">
        <v>34821.33</v>
      </c>
      <c r="H433" s="56"/>
      <c r="I433" s="56">
        <v>34821.33</v>
      </c>
      <c r="J433" s="57"/>
    </row>
    <row r="434" spans="1:10" x14ac:dyDescent="0.25">
      <c r="A434" s="54" t="s">
        <v>1122</v>
      </c>
      <c r="B434" s="55" t="s">
        <v>591</v>
      </c>
      <c r="C434" s="56">
        <v>0</v>
      </c>
      <c r="D434" s="56">
        <v>0</v>
      </c>
      <c r="E434" s="56">
        <v>156126.47</v>
      </c>
      <c r="F434" s="56">
        <v>0</v>
      </c>
      <c r="G434" s="56">
        <v>156126.47</v>
      </c>
      <c r="H434" s="56"/>
      <c r="I434" s="56">
        <v>156126.47</v>
      </c>
      <c r="J434" s="57"/>
    </row>
    <row r="435" spans="1:10" x14ac:dyDescent="0.25">
      <c r="A435" s="54" t="s">
        <v>1123</v>
      </c>
      <c r="B435" s="55" t="s">
        <v>743</v>
      </c>
      <c r="C435" s="56">
        <v>0</v>
      </c>
      <c r="D435" s="56">
        <v>0</v>
      </c>
      <c r="E435" s="56">
        <v>221872.27</v>
      </c>
      <c r="F435" s="56">
        <v>0</v>
      </c>
      <c r="G435" s="56">
        <v>221872.27</v>
      </c>
      <c r="H435" s="56"/>
      <c r="I435" s="56">
        <v>221872.27</v>
      </c>
      <c r="J435" s="57"/>
    </row>
    <row r="436" spans="1:10" x14ac:dyDescent="0.25">
      <c r="A436" s="54" t="s">
        <v>1124</v>
      </c>
      <c r="B436" s="55" t="s">
        <v>1125</v>
      </c>
      <c r="C436" s="56">
        <v>0</v>
      </c>
      <c r="D436" s="56">
        <v>0</v>
      </c>
      <c r="E436" s="56">
        <v>28360</v>
      </c>
      <c r="F436" s="56">
        <v>0</v>
      </c>
      <c r="G436" s="56">
        <v>28360</v>
      </c>
      <c r="H436" s="56"/>
      <c r="I436" s="56">
        <v>28360</v>
      </c>
      <c r="J436" s="57"/>
    </row>
    <row r="437" spans="1:10" x14ac:dyDescent="0.25">
      <c r="A437" s="54" t="s">
        <v>1126</v>
      </c>
      <c r="B437" s="55" t="s">
        <v>1127</v>
      </c>
      <c r="C437" s="56">
        <v>0</v>
      </c>
      <c r="D437" s="56">
        <v>0</v>
      </c>
      <c r="E437" s="56">
        <v>74911.39</v>
      </c>
      <c r="F437" s="56">
        <v>0</v>
      </c>
      <c r="G437" s="56">
        <v>74911.39</v>
      </c>
      <c r="H437" s="56"/>
      <c r="I437" s="56">
        <v>74911.39</v>
      </c>
      <c r="J437" s="57"/>
    </row>
    <row r="438" spans="1:10" x14ac:dyDescent="0.25">
      <c r="A438" s="54" t="s">
        <v>1128</v>
      </c>
      <c r="B438" s="55" t="s">
        <v>1129</v>
      </c>
      <c r="C438" s="56">
        <v>0</v>
      </c>
      <c r="D438" s="56">
        <v>0</v>
      </c>
      <c r="E438" s="56">
        <v>600</v>
      </c>
      <c r="F438" s="56">
        <v>0</v>
      </c>
      <c r="G438" s="56">
        <v>600</v>
      </c>
      <c r="H438" s="56"/>
      <c r="I438" s="56">
        <v>600</v>
      </c>
      <c r="J438" s="57"/>
    </row>
    <row r="439" spans="1:10" x14ac:dyDescent="0.25">
      <c r="A439" s="54" t="s">
        <v>1130</v>
      </c>
      <c r="B439" s="55" t="s">
        <v>597</v>
      </c>
      <c r="C439" s="56">
        <v>0</v>
      </c>
      <c r="D439" s="56">
        <v>0</v>
      </c>
      <c r="E439" s="56">
        <v>947044.54</v>
      </c>
      <c r="F439" s="56">
        <v>0</v>
      </c>
      <c r="G439" s="56">
        <v>947044.54</v>
      </c>
      <c r="H439" s="56"/>
      <c r="I439" s="56">
        <v>947044.54</v>
      </c>
      <c r="J439" s="57"/>
    </row>
    <row r="440" spans="1:10" x14ac:dyDescent="0.25">
      <c r="A440" s="54" t="s">
        <v>1131</v>
      </c>
      <c r="B440" s="55" t="s">
        <v>599</v>
      </c>
      <c r="C440" s="56">
        <v>0</v>
      </c>
      <c r="D440" s="56">
        <v>0</v>
      </c>
      <c r="E440" s="56">
        <v>24834.06</v>
      </c>
      <c r="F440" s="56">
        <v>0</v>
      </c>
      <c r="G440" s="56">
        <v>24834.06</v>
      </c>
      <c r="H440" s="56"/>
      <c r="I440" s="56">
        <v>24834.06</v>
      </c>
      <c r="J440" s="57"/>
    </row>
    <row r="441" spans="1:10" x14ac:dyDescent="0.25">
      <c r="A441" s="54" t="s">
        <v>1132</v>
      </c>
      <c r="B441" s="55" t="s">
        <v>1133</v>
      </c>
      <c r="C441" s="56">
        <v>0</v>
      </c>
      <c r="D441" s="56">
        <v>0</v>
      </c>
      <c r="E441" s="56">
        <v>199182.47</v>
      </c>
      <c r="F441" s="56">
        <v>0</v>
      </c>
      <c r="G441" s="56">
        <v>199182.47</v>
      </c>
      <c r="H441" s="56"/>
      <c r="I441" s="56">
        <v>199182.47</v>
      </c>
      <c r="J441" s="57"/>
    </row>
    <row r="442" spans="1:10" x14ac:dyDescent="0.25">
      <c r="A442" s="54" t="s">
        <v>1134</v>
      </c>
      <c r="B442" s="55" t="s">
        <v>1135</v>
      </c>
      <c r="C442" s="56">
        <v>0</v>
      </c>
      <c r="D442" s="56">
        <v>0</v>
      </c>
      <c r="E442" s="56">
        <v>1440</v>
      </c>
      <c r="F442" s="56">
        <v>0</v>
      </c>
      <c r="G442" s="56">
        <v>1440</v>
      </c>
      <c r="H442" s="56"/>
      <c r="I442" s="56">
        <v>1440</v>
      </c>
      <c r="J442" s="57"/>
    </row>
    <row r="443" spans="1:10" x14ac:dyDescent="0.25">
      <c r="A443" s="54" t="s">
        <v>1136</v>
      </c>
      <c r="B443" s="55" t="s">
        <v>607</v>
      </c>
      <c r="C443" s="56">
        <v>0</v>
      </c>
      <c r="D443" s="56">
        <v>0</v>
      </c>
      <c r="E443" s="56">
        <v>11375.9</v>
      </c>
      <c r="F443" s="56">
        <v>0</v>
      </c>
      <c r="G443" s="56">
        <v>11375.9</v>
      </c>
      <c r="H443" s="56"/>
      <c r="I443" s="56">
        <v>11375.9</v>
      </c>
      <c r="J443" s="57"/>
    </row>
    <row r="444" spans="1:10" x14ac:dyDescent="0.25">
      <c r="A444" s="54" t="s">
        <v>1137</v>
      </c>
      <c r="B444" s="55" t="s">
        <v>1138</v>
      </c>
      <c r="C444" s="56">
        <v>0</v>
      </c>
      <c r="D444" s="56">
        <v>0</v>
      </c>
      <c r="E444" s="56">
        <v>3870</v>
      </c>
      <c r="F444" s="56">
        <v>0</v>
      </c>
      <c r="G444" s="56">
        <v>3870</v>
      </c>
      <c r="H444" s="56"/>
      <c r="I444" s="56">
        <v>3870</v>
      </c>
      <c r="J444" s="57"/>
    </row>
    <row r="445" spans="1:10" x14ac:dyDescent="0.25">
      <c r="A445" s="54" t="s">
        <v>1139</v>
      </c>
      <c r="B445" s="55" t="s">
        <v>780</v>
      </c>
      <c r="C445" s="56">
        <v>0</v>
      </c>
      <c r="D445" s="56">
        <v>0</v>
      </c>
      <c r="E445" s="56">
        <v>6552</v>
      </c>
      <c r="F445" s="56">
        <v>0</v>
      </c>
      <c r="G445" s="56">
        <v>6552</v>
      </c>
      <c r="H445" s="56"/>
      <c r="I445" s="56">
        <v>6552</v>
      </c>
      <c r="J445" s="57"/>
    </row>
    <row r="446" spans="1:10" x14ac:dyDescent="0.25">
      <c r="A446" s="54" t="s">
        <v>1140</v>
      </c>
      <c r="B446" s="55" t="s">
        <v>611</v>
      </c>
      <c r="C446" s="56">
        <v>0</v>
      </c>
      <c r="D446" s="56">
        <v>0</v>
      </c>
      <c r="E446" s="56">
        <v>152692.20000000001</v>
      </c>
      <c r="F446" s="56">
        <v>0</v>
      </c>
      <c r="G446" s="56">
        <v>152692.20000000001</v>
      </c>
      <c r="H446" s="56"/>
      <c r="I446" s="56">
        <v>152692.20000000001</v>
      </c>
      <c r="J446" s="57"/>
    </row>
    <row r="447" spans="1:10" x14ac:dyDescent="0.25">
      <c r="A447" s="54" t="s">
        <v>1141</v>
      </c>
      <c r="B447" s="55" t="s">
        <v>613</v>
      </c>
      <c r="C447" s="56">
        <v>0</v>
      </c>
      <c r="D447" s="56">
        <v>0</v>
      </c>
      <c r="E447" s="56">
        <v>307457.36</v>
      </c>
      <c r="F447" s="56">
        <v>0</v>
      </c>
      <c r="G447" s="56">
        <v>307457.36</v>
      </c>
      <c r="H447" s="56"/>
      <c r="I447" s="56">
        <v>307457.36</v>
      </c>
      <c r="J447" s="57"/>
    </row>
    <row r="448" spans="1:10" x14ac:dyDescent="0.25">
      <c r="A448" s="54" t="s">
        <v>1142</v>
      </c>
      <c r="B448" s="55" t="s">
        <v>615</v>
      </c>
      <c r="C448" s="56">
        <v>0</v>
      </c>
      <c r="D448" s="56">
        <v>0</v>
      </c>
      <c r="E448" s="56">
        <v>22403.41</v>
      </c>
      <c r="F448" s="56">
        <v>0</v>
      </c>
      <c r="G448" s="56">
        <v>22403.41</v>
      </c>
      <c r="H448" s="56"/>
      <c r="I448" s="56">
        <v>22403.41</v>
      </c>
      <c r="J448" s="57"/>
    </row>
    <row r="449" spans="1:10" x14ac:dyDescent="0.25">
      <c r="A449" s="54" t="s">
        <v>1143</v>
      </c>
      <c r="B449" s="55" t="s">
        <v>1144</v>
      </c>
      <c r="C449" s="56">
        <v>0</v>
      </c>
      <c r="D449" s="56">
        <v>0</v>
      </c>
      <c r="E449" s="56">
        <v>166502.97</v>
      </c>
      <c r="F449" s="56">
        <v>0</v>
      </c>
      <c r="G449" s="56">
        <v>166502.97</v>
      </c>
      <c r="H449" s="56"/>
      <c r="I449" s="56">
        <v>166502.97</v>
      </c>
      <c r="J449" s="57"/>
    </row>
    <row r="450" spans="1:10" x14ac:dyDescent="0.25">
      <c r="A450" s="54" t="s">
        <v>1145</v>
      </c>
      <c r="B450" s="55" t="s">
        <v>787</v>
      </c>
      <c r="C450" s="56">
        <v>0</v>
      </c>
      <c r="D450" s="56">
        <v>0</v>
      </c>
      <c r="E450" s="56">
        <v>259607.28</v>
      </c>
      <c r="F450" s="56">
        <v>0</v>
      </c>
      <c r="G450" s="56">
        <v>259607.28</v>
      </c>
      <c r="H450" s="56"/>
      <c r="I450" s="56">
        <v>259607.28</v>
      </c>
      <c r="J450" s="57"/>
    </row>
    <row r="451" spans="1:10" x14ac:dyDescent="0.25">
      <c r="A451" s="54" t="s">
        <v>1146</v>
      </c>
      <c r="B451" s="55" t="s">
        <v>617</v>
      </c>
      <c r="C451" s="56">
        <v>0</v>
      </c>
      <c r="D451" s="56">
        <v>0</v>
      </c>
      <c r="E451" s="56">
        <v>156389.76000000001</v>
      </c>
      <c r="F451" s="56">
        <v>0</v>
      </c>
      <c r="G451" s="56">
        <v>156389.76000000001</v>
      </c>
      <c r="H451" s="56"/>
      <c r="I451" s="56">
        <v>156389.76000000001</v>
      </c>
      <c r="J451" s="57"/>
    </row>
    <row r="452" spans="1:10" x14ac:dyDescent="0.25">
      <c r="A452" s="54" t="s">
        <v>1147</v>
      </c>
      <c r="B452" s="55" t="s">
        <v>790</v>
      </c>
      <c r="C452" s="56">
        <v>0</v>
      </c>
      <c r="D452" s="56">
        <v>0</v>
      </c>
      <c r="E452" s="56">
        <v>92057.8</v>
      </c>
      <c r="F452" s="56">
        <v>0</v>
      </c>
      <c r="G452" s="56">
        <v>92057.8</v>
      </c>
      <c r="H452" s="56"/>
      <c r="I452" s="56">
        <v>92057.8</v>
      </c>
      <c r="J452" s="57"/>
    </row>
    <row r="453" spans="1:10" x14ac:dyDescent="0.25">
      <c r="A453" s="54" t="s">
        <v>1148</v>
      </c>
      <c r="B453" s="55" t="s">
        <v>793</v>
      </c>
      <c r="C453" s="56">
        <v>0</v>
      </c>
      <c r="D453" s="56">
        <v>0</v>
      </c>
      <c r="E453" s="56">
        <v>502090.55</v>
      </c>
      <c r="F453" s="56">
        <v>0</v>
      </c>
      <c r="G453" s="56">
        <v>502090.55</v>
      </c>
      <c r="H453" s="56"/>
      <c r="I453" s="56">
        <v>502090.55</v>
      </c>
      <c r="J453" s="57"/>
    </row>
    <row r="454" spans="1:10" x14ac:dyDescent="0.25">
      <c r="A454" s="54" t="s">
        <v>1149</v>
      </c>
      <c r="B454" s="55" t="s">
        <v>797</v>
      </c>
      <c r="C454" s="56">
        <v>0</v>
      </c>
      <c r="D454" s="56">
        <v>0</v>
      </c>
      <c r="E454" s="56">
        <v>20902.82</v>
      </c>
      <c r="F454" s="56">
        <v>0</v>
      </c>
      <c r="G454" s="56">
        <v>20902.82</v>
      </c>
      <c r="H454" s="56"/>
      <c r="I454" s="56">
        <v>20902.82</v>
      </c>
      <c r="J454" s="57"/>
    </row>
    <row r="455" spans="1:10" x14ac:dyDescent="0.25">
      <c r="A455" s="54" t="s">
        <v>1150</v>
      </c>
      <c r="B455" s="55" t="s">
        <v>799</v>
      </c>
      <c r="C455" s="56">
        <v>0</v>
      </c>
      <c r="D455" s="56">
        <v>0</v>
      </c>
      <c r="E455" s="56">
        <v>10644.34</v>
      </c>
      <c r="F455" s="56">
        <v>0</v>
      </c>
      <c r="G455" s="56">
        <v>10644.34</v>
      </c>
      <c r="H455" s="56"/>
      <c r="I455" s="56">
        <v>10644.34</v>
      </c>
      <c r="J455" s="57"/>
    </row>
    <row r="456" spans="1:10" x14ac:dyDescent="0.25">
      <c r="A456" s="54" t="s">
        <v>1151</v>
      </c>
      <c r="B456" s="55" t="s">
        <v>619</v>
      </c>
      <c r="C456" s="56">
        <v>0</v>
      </c>
      <c r="D456" s="56">
        <v>0</v>
      </c>
      <c r="E456" s="56">
        <v>145932.57999999999</v>
      </c>
      <c r="F456" s="56">
        <v>0</v>
      </c>
      <c r="G456" s="56">
        <v>145932.57999999999</v>
      </c>
      <c r="H456" s="56"/>
      <c r="I456" s="56">
        <v>145932.57999999999</v>
      </c>
      <c r="J456" s="57"/>
    </row>
    <row r="457" spans="1:10" x14ac:dyDescent="0.25">
      <c r="A457" s="54" t="s">
        <v>1152</v>
      </c>
      <c r="B457" s="55" t="s">
        <v>802</v>
      </c>
      <c r="C457" s="56">
        <v>0</v>
      </c>
      <c r="D457" s="56">
        <v>0</v>
      </c>
      <c r="E457" s="56">
        <v>4166.6400000000003</v>
      </c>
      <c r="F457" s="56">
        <v>0</v>
      </c>
      <c r="G457" s="56">
        <v>4166.6400000000003</v>
      </c>
      <c r="H457" s="56"/>
      <c r="I457" s="56">
        <v>4166.6400000000003</v>
      </c>
      <c r="J457" s="57"/>
    </row>
    <row r="458" spans="1:10" x14ac:dyDescent="0.25">
      <c r="A458" s="54" t="s">
        <v>1153</v>
      </c>
      <c r="B458" s="55" t="s">
        <v>621</v>
      </c>
      <c r="C458" s="56">
        <v>0</v>
      </c>
      <c r="D458" s="56">
        <v>0</v>
      </c>
      <c r="E458" s="56">
        <v>263616.12</v>
      </c>
      <c r="F458" s="56">
        <v>0</v>
      </c>
      <c r="G458" s="56">
        <v>263616.12</v>
      </c>
      <c r="H458" s="56"/>
      <c r="I458" s="56">
        <v>263616.12</v>
      </c>
      <c r="J458" s="57"/>
    </row>
    <row r="459" spans="1:10" x14ac:dyDescent="0.25">
      <c r="A459" s="54" t="s">
        <v>1154</v>
      </c>
      <c r="B459" s="55" t="s">
        <v>499</v>
      </c>
      <c r="C459" s="56">
        <v>0</v>
      </c>
      <c r="D459" s="56">
        <v>0</v>
      </c>
      <c r="E459" s="56">
        <v>536.61</v>
      </c>
      <c r="F459" s="56">
        <v>0</v>
      </c>
      <c r="G459" s="56">
        <v>536.61</v>
      </c>
      <c r="H459" s="56"/>
      <c r="I459" s="56">
        <v>536.61</v>
      </c>
      <c r="J459" s="57"/>
    </row>
    <row r="460" spans="1:10" x14ac:dyDescent="0.25">
      <c r="A460" s="54" t="s">
        <v>1155</v>
      </c>
      <c r="B460" s="55" t="s">
        <v>501</v>
      </c>
      <c r="C460" s="56">
        <v>0</v>
      </c>
      <c r="D460" s="56">
        <v>0</v>
      </c>
      <c r="E460" s="56">
        <v>30.31</v>
      </c>
      <c r="F460" s="56">
        <v>0</v>
      </c>
      <c r="G460" s="56">
        <v>30.31</v>
      </c>
      <c r="H460" s="56"/>
      <c r="I460" s="56">
        <v>30.31</v>
      </c>
      <c r="J460" s="57"/>
    </row>
    <row r="461" spans="1:10" x14ac:dyDescent="0.25">
      <c r="A461" s="54" t="s">
        <v>1156</v>
      </c>
      <c r="B461" s="55" t="s">
        <v>503</v>
      </c>
      <c r="C461" s="56">
        <v>0</v>
      </c>
      <c r="D461" s="56">
        <v>0</v>
      </c>
      <c r="E461" s="56">
        <v>4591.42</v>
      </c>
      <c r="F461" s="56">
        <v>0</v>
      </c>
      <c r="G461" s="56">
        <v>4591.42</v>
      </c>
      <c r="H461" s="56"/>
      <c r="I461" s="56">
        <v>4591.42</v>
      </c>
      <c r="J461" s="57"/>
    </row>
    <row r="462" spans="1:10" x14ac:dyDescent="0.25">
      <c r="A462" s="54" t="s">
        <v>1157</v>
      </c>
      <c r="B462" s="55" t="s">
        <v>505</v>
      </c>
      <c r="C462" s="56">
        <v>0</v>
      </c>
      <c r="D462" s="56">
        <v>0</v>
      </c>
      <c r="E462" s="56">
        <v>216.8</v>
      </c>
      <c r="F462" s="56">
        <v>0</v>
      </c>
      <c r="G462" s="56">
        <v>216.8</v>
      </c>
      <c r="H462" s="56"/>
      <c r="I462" s="56">
        <v>216.8</v>
      </c>
      <c r="J462" s="57"/>
    </row>
    <row r="463" spans="1:10" x14ac:dyDescent="0.25">
      <c r="A463" s="54" t="s">
        <v>1158</v>
      </c>
      <c r="B463" s="55" t="s">
        <v>507</v>
      </c>
      <c r="C463" s="56">
        <v>0</v>
      </c>
      <c r="D463" s="56">
        <v>0</v>
      </c>
      <c r="E463" s="56">
        <v>88424.38</v>
      </c>
      <c r="F463" s="56">
        <v>0</v>
      </c>
      <c r="G463" s="56">
        <v>88424.38</v>
      </c>
      <c r="H463" s="56"/>
      <c r="I463" s="56">
        <v>88424.38</v>
      </c>
      <c r="J463" s="57"/>
    </row>
    <row r="464" spans="1:10" x14ac:dyDescent="0.25">
      <c r="A464" s="54" t="s">
        <v>1159</v>
      </c>
      <c r="B464" s="55" t="s">
        <v>818</v>
      </c>
      <c r="C464" s="56">
        <v>0</v>
      </c>
      <c r="D464" s="56">
        <v>0</v>
      </c>
      <c r="E464" s="56">
        <v>673.8</v>
      </c>
      <c r="F464" s="56">
        <v>0</v>
      </c>
      <c r="G464" s="56">
        <v>673.8</v>
      </c>
      <c r="H464" s="56"/>
      <c r="I464" s="56">
        <v>673.8</v>
      </c>
      <c r="J464" s="57"/>
    </row>
    <row r="465" spans="1:10" x14ac:dyDescent="0.25">
      <c r="A465" s="54" t="s">
        <v>1160</v>
      </c>
      <c r="B465" s="55" t="s">
        <v>1161</v>
      </c>
      <c r="C465" s="56">
        <v>0</v>
      </c>
      <c r="D465" s="56">
        <v>0</v>
      </c>
      <c r="E465" s="56">
        <v>76382.67</v>
      </c>
      <c r="F465" s="56">
        <v>0</v>
      </c>
      <c r="G465" s="56">
        <v>76382.67</v>
      </c>
      <c r="H465" s="56"/>
      <c r="I465" s="56">
        <v>76382.67</v>
      </c>
      <c r="J465" s="57"/>
    </row>
    <row r="466" spans="1:10" x14ac:dyDescent="0.25">
      <c r="A466" s="54" t="s">
        <v>1162</v>
      </c>
      <c r="B466" s="55" t="s">
        <v>519</v>
      </c>
      <c r="C466" s="56">
        <v>0</v>
      </c>
      <c r="D466" s="56">
        <v>0</v>
      </c>
      <c r="E466" s="56">
        <v>8178.56</v>
      </c>
      <c r="F466" s="56">
        <v>0</v>
      </c>
      <c r="G466" s="56">
        <v>8178.56</v>
      </c>
      <c r="H466" s="56"/>
      <c r="I466" s="56">
        <v>8178.56</v>
      </c>
      <c r="J466" s="57"/>
    </row>
    <row r="467" spans="1:10" x14ac:dyDescent="0.25">
      <c r="A467" s="54" t="s">
        <v>1163</v>
      </c>
      <c r="B467" s="55" t="s">
        <v>521</v>
      </c>
      <c r="C467" s="56">
        <v>0</v>
      </c>
      <c r="D467" s="56">
        <v>0</v>
      </c>
      <c r="E467" s="56">
        <v>2117.52</v>
      </c>
      <c r="F467" s="56">
        <v>0</v>
      </c>
      <c r="G467" s="56">
        <v>2117.52</v>
      </c>
      <c r="H467" s="56"/>
      <c r="I467" s="56">
        <v>2117.52</v>
      </c>
      <c r="J467" s="57"/>
    </row>
    <row r="468" spans="1:10" x14ac:dyDescent="0.25">
      <c r="A468" s="54" t="s">
        <v>1164</v>
      </c>
      <c r="B468" s="55" t="s">
        <v>525</v>
      </c>
      <c r="C468" s="56">
        <v>0</v>
      </c>
      <c r="D468" s="56">
        <v>0</v>
      </c>
      <c r="E468" s="56">
        <v>4937.22</v>
      </c>
      <c r="F468" s="56">
        <v>0</v>
      </c>
      <c r="G468" s="56">
        <v>4937.22</v>
      </c>
      <c r="H468" s="56"/>
      <c r="I468" s="56">
        <v>4937.22</v>
      </c>
      <c r="J468" s="57"/>
    </row>
    <row r="469" spans="1:10" x14ac:dyDescent="0.25">
      <c r="A469" s="54" t="s">
        <v>1165</v>
      </c>
      <c r="B469" s="55" t="s">
        <v>527</v>
      </c>
      <c r="C469" s="56">
        <v>0</v>
      </c>
      <c r="D469" s="56">
        <v>0</v>
      </c>
      <c r="E469" s="56">
        <v>1186.68</v>
      </c>
      <c r="F469" s="56">
        <v>0</v>
      </c>
      <c r="G469" s="56">
        <v>1186.68</v>
      </c>
      <c r="H469" s="56"/>
      <c r="I469" s="56">
        <v>1186.68</v>
      </c>
      <c r="J469" s="57"/>
    </row>
    <row r="470" spans="1:10" x14ac:dyDescent="0.25">
      <c r="A470" s="54" t="s">
        <v>1166</v>
      </c>
      <c r="B470" s="55" t="s">
        <v>840</v>
      </c>
      <c r="C470" s="56">
        <v>0</v>
      </c>
      <c r="D470" s="56">
        <v>0</v>
      </c>
      <c r="E470" s="56">
        <v>1055.3800000000001</v>
      </c>
      <c r="F470" s="56">
        <v>0</v>
      </c>
      <c r="G470" s="56">
        <v>1055.3800000000001</v>
      </c>
      <c r="H470" s="56"/>
      <c r="I470" s="56">
        <v>1055.3800000000001</v>
      </c>
      <c r="J470" s="57"/>
    </row>
    <row r="471" spans="1:10" x14ac:dyDescent="0.25">
      <c r="A471" s="54" t="s">
        <v>1167</v>
      </c>
      <c r="B471" s="55" t="s">
        <v>1168</v>
      </c>
      <c r="C471" s="56">
        <v>0</v>
      </c>
      <c r="D471" s="56">
        <v>0</v>
      </c>
      <c r="E471" s="56">
        <v>2770.82</v>
      </c>
      <c r="F471" s="56">
        <v>0</v>
      </c>
      <c r="G471" s="56">
        <v>2770.82</v>
      </c>
      <c r="H471" s="56"/>
      <c r="I471" s="56">
        <v>2770.82</v>
      </c>
      <c r="J471" s="57"/>
    </row>
    <row r="472" spans="1:10" x14ac:dyDescent="0.25">
      <c r="A472" s="54" t="s">
        <v>1169</v>
      </c>
      <c r="B472" s="55" t="s">
        <v>829</v>
      </c>
      <c r="C472" s="56">
        <v>0</v>
      </c>
      <c r="D472" s="56">
        <v>0</v>
      </c>
      <c r="E472" s="56">
        <v>112234.02</v>
      </c>
      <c r="F472" s="56">
        <v>0</v>
      </c>
      <c r="G472" s="56">
        <v>112234.02</v>
      </c>
      <c r="H472" s="56"/>
      <c r="I472" s="56">
        <v>112234.02</v>
      </c>
      <c r="J472" s="57"/>
    </row>
    <row r="473" spans="1:10" x14ac:dyDescent="0.25">
      <c r="A473" s="54" t="s">
        <v>1170</v>
      </c>
      <c r="B473" s="55" t="s">
        <v>1171</v>
      </c>
      <c r="C473" s="56">
        <v>0</v>
      </c>
      <c r="D473" s="56">
        <v>0</v>
      </c>
      <c r="E473" s="56">
        <v>597374.31999999995</v>
      </c>
      <c r="F473" s="56">
        <v>0</v>
      </c>
      <c r="G473" s="56">
        <v>597374.31999999995</v>
      </c>
      <c r="H473" s="56"/>
      <c r="I473" s="56">
        <v>597374.31999999995</v>
      </c>
      <c r="J473" s="57"/>
    </row>
    <row r="474" spans="1:10" x14ac:dyDescent="0.25">
      <c r="A474" s="54" t="s">
        <v>1172</v>
      </c>
      <c r="B474" s="55" t="s">
        <v>1173</v>
      </c>
      <c r="C474" s="56">
        <v>0</v>
      </c>
      <c r="D474" s="56">
        <v>0</v>
      </c>
      <c r="E474" s="56">
        <v>21102990.829999998</v>
      </c>
      <c r="F474" s="56">
        <v>0</v>
      </c>
      <c r="G474" s="56">
        <v>21102990.829999998</v>
      </c>
      <c r="H474" s="56"/>
      <c r="I474" s="56">
        <v>21102990.829999998</v>
      </c>
      <c r="J474" s="57"/>
    </row>
    <row r="475" spans="1:10" x14ac:dyDescent="0.25">
      <c r="A475" s="54" t="s">
        <v>1174</v>
      </c>
      <c r="B475" s="55" t="s">
        <v>1175</v>
      </c>
      <c r="C475" s="56">
        <v>0</v>
      </c>
      <c r="D475" s="56">
        <v>0</v>
      </c>
      <c r="E475" s="56">
        <v>1029297</v>
      </c>
      <c r="F475" s="56">
        <v>0</v>
      </c>
      <c r="G475" s="56">
        <v>1029297</v>
      </c>
      <c r="H475" s="56"/>
      <c r="I475" s="56">
        <v>1029297</v>
      </c>
      <c r="J475" s="57"/>
    </row>
    <row r="476" spans="1:10" x14ac:dyDescent="0.25">
      <c r="A476" s="54" t="s">
        <v>1176</v>
      </c>
      <c r="B476" s="55" t="s">
        <v>831</v>
      </c>
      <c r="C476" s="56">
        <v>0</v>
      </c>
      <c r="D476" s="56">
        <v>0</v>
      </c>
      <c r="E476" s="56">
        <v>1293362.69</v>
      </c>
      <c r="F476" s="56">
        <v>0</v>
      </c>
      <c r="G476" s="56">
        <v>1293362.69</v>
      </c>
      <c r="H476" s="56"/>
      <c r="I476" s="56">
        <v>1293362.69</v>
      </c>
      <c r="J476" s="57"/>
    </row>
    <row r="477" spans="1:10" x14ac:dyDescent="0.25">
      <c r="A477" s="54" t="s">
        <v>1177</v>
      </c>
      <c r="B477" s="55" t="s">
        <v>1178</v>
      </c>
      <c r="C477" s="56">
        <v>0</v>
      </c>
      <c r="D477" s="56">
        <v>0</v>
      </c>
      <c r="E477" s="56">
        <v>364742.32</v>
      </c>
      <c r="F477" s="56">
        <v>0</v>
      </c>
      <c r="G477" s="56">
        <v>364742.32</v>
      </c>
      <c r="H477" s="56"/>
      <c r="I477" s="56">
        <v>364742.32</v>
      </c>
      <c r="J477" s="57"/>
    </row>
    <row r="478" spans="1:10" x14ac:dyDescent="0.25">
      <c r="A478" s="54" t="s">
        <v>1179</v>
      </c>
      <c r="B478" s="55" t="s">
        <v>1180</v>
      </c>
      <c r="C478" s="56">
        <v>0</v>
      </c>
      <c r="D478" s="56">
        <v>0</v>
      </c>
      <c r="E478" s="56">
        <v>16013.06</v>
      </c>
      <c r="F478" s="56">
        <v>0</v>
      </c>
      <c r="G478" s="56">
        <v>16013.06</v>
      </c>
      <c r="H478" s="56"/>
      <c r="I478" s="56">
        <v>16013.06</v>
      </c>
      <c r="J478" s="57"/>
    </row>
    <row r="479" spans="1:10" x14ac:dyDescent="0.25">
      <c r="A479" s="54" t="s">
        <v>1181</v>
      </c>
      <c r="B479" s="55" t="s">
        <v>1182</v>
      </c>
      <c r="C479" s="56">
        <v>0</v>
      </c>
      <c r="D479" s="56">
        <v>0</v>
      </c>
      <c r="E479" s="56">
        <v>3040572.5</v>
      </c>
      <c r="F479" s="56">
        <v>0</v>
      </c>
      <c r="G479" s="56">
        <v>3040572.5</v>
      </c>
      <c r="H479" s="56"/>
      <c r="I479" s="56">
        <v>3040572.5</v>
      </c>
      <c r="J479" s="57"/>
    </row>
    <row r="480" spans="1:10" x14ac:dyDescent="0.25">
      <c r="A480" s="54" t="s">
        <v>1183</v>
      </c>
      <c r="B480" s="55" t="s">
        <v>1184</v>
      </c>
      <c r="C480" s="56">
        <v>0</v>
      </c>
      <c r="D480" s="56">
        <v>0</v>
      </c>
      <c r="E480" s="56">
        <v>2727675.49</v>
      </c>
      <c r="F480" s="56">
        <v>0</v>
      </c>
      <c r="G480" s="56">
        <v>2727675.49</v>
      </c>
      <c r="H480" s="56"/>
      <c r="I480" s="56">
        <v>2727675.49</v>
      </c>
      <c r="J480" s="57"/>
    </row>
    <row r="481" spans="1:10" x14ac:dyDescent="0.25">
      <c r="A481" s="54" t="s">
        <v>1185</v>
      </c>
      <c r="B481" s="55" t="s">
        <v>1186</v>
      </c>
      <c r="C481" s="56">
        <v>0</v>
      </c>
      <c r="D481" s="56">
        <v>0</v>
      </c>
      <c r="E481" s="56">
        <v>2009894.25</v>
      </c>
      <c r="F481" s="56">
        <v>0</v>
      </c>
      <c r="G481" s="56">
        <v>2009894.25</v>
      </c>
      <c r="H481" s="56"/>
      <c r="I481" s="56">
        <v>2009894.25</v>
      </c>
      <c r="J481" s="57"/>
    </row>
    <row r="482" spans="1:10" x14ac:dyDescent="0.25">
      <c r="A482" s="54" t="s">
        <v>1187</v>
      </c>
      <c r="B482" s="55" t="s">
        <v>1188</v>
      </c>
      <c r="C482" s="56">
        <v>0</v>
      </c>
      <c r="D482" s="56">
        <v>0</v>
      </c>
      <c r="E482" s="56">
        <v>2140609.88</v>
      </c>
      <c r="F482" s="56">
        <v>0</v>
      </c>
      <c r="G482" s="56">
        <v>2140609.88</v>
      </c>
      <c r="H482" s="56"/>
      <c r="I482" s="56">
        <v>2140609.88</v>
      </c>
      <c r="J482" s="57"/>
    </row>
    <row r="483" spans="1:10" x14ac:dyDescent="0.25">
      <c r="A483" s="54" t="s">
        <v>1189</v>
      </c>
      <c r="B483" s="55" t="s">
        <v>1190</v>
      </c>
      <c r="C483" s="56">
        <v>0</v>
      </c>
      <c r="D483" s="56">
        <v>0</v>
      </c>
      <c r="E483" s="56">
        <v>42454882.649999999</v>
      </c>
      <c r="F483" s="56">
        <v>0</v>
      </c>
      <c r="G483" s="56">
        <v>42454882.649999999</v>
      </c>
      <c r="H483" s="56"/>
      <c r="I483" s="56">
        <v>42454882.649999999</v>
      </c>
      <c r="J483" s="57"/>
    </row>
    <row r="484" spans="1:10" x14ac:dyDescent="0.25">
      <c r="A484" s="54" t="s">
        <v>1191</v>
      </c>
      <c r="B484" s="55" t="s">
        <v>1192</v>
      </c>
      <c r="C484" s="56">
        <v>0</v>
      </c>
      <c r="D484" s="56">
        <v>0</v>
      </c>
      <c r="E484" s="56">
        <v>2871596.02</v>
      </c>
      <c r="F484" s="56">
        <v>0</v>
      </c>
      <c r="G484" s="56">
        <v>2871596.02</v>
      </c>
      <c r="H484" s="56"/>
      <c r="I484" s="56">
        <v>2871596.02</v>
      </c>
      <c r="J484" s="57"/>
    </row>
    <row r="485" spans="1:10" x14ac:dyDescent="0.25">
      <c r="A485" s="54" t="s">
        <v>1193</v>
      </c>
      <c r="B485" s="55" t="s">
        <v>1186</v>
      </c>
      <c r="C485" s="56">
        <v>0</v>
      </c>
      <c r="D485" s="56">
        <v>0</v>
      </c>
      <c r="E485" s="56">
        <v>112133</v>
      </c>
      <c r="F485" s="56">
        <v>0</v>
      </c>
      <c r="G485" s="56">
        <v>112133</v>
      </c>
      <c r="H485" s="56"/>
      <c r="I485" s="56">
        <v>112133</v>
      </c>
      <c r="J485" s="57"/>
    </row>
    <row r="486" spans="1:10" x14ac:dyDescent="0.25">
      <c r="A486" s="54" t="s">
        <v>1194</v>
      </c>
      <c r="B486" s="55" t="s">
        <v>1188</v>
      </c>
      <c r="C486" s="56">
        <v>0</v>
      </c>
      <c r="D486" s="56">
        <v>0</v>
      </c>
      <c r="E486" s="56">
        <v>930000</v>
      </c>
      <c r="F486" s="56">
        <v>0</v>
      </c>
      <c r="G486" s="56">
        <v>930000</v>
      </c>
      <c r="H486" s="56"/>
      <c r="I486" s="56">
        <v>930000</v>
      </c>
      <c r="J486" s="57"/>
    </row>
    <row r="487" spans="1:10" x14ac:dyDescent="0.25">
      <c r="A487" s="54" t="s">
        <v>1195</v>
      </c>
      <c r="B487" s="55" t="s">
        <v>1190</v>
      </c>
      <c r="C487" s="56">
        <v>0</v>
      </c>
      <c r="D487" s="56">
        <v>0</v>
      </c>
      <c r="E487" s="56">
        <v>116000272.22</v>
      </c>
      <c r="F487" s="56">
        <v>0</v>
      </c>
      <c r="G487" s="56">
        <v>116000272.22</v>
      </c>
      <c r="H487" s="56"/>
      <c r="I487" s="56">
        <v>116000272.22</v>
      </c>
      <c r="J487" s="57"/>
    </row>
    <row r="488" spans="1:10" x14ac:dyDescent="0.25">
      <c r="A488" s="54" t="s">
        <v>1196</v>
      </c>
      <c r="B488" s="55" t="s">
        <v>1197</v>
      </c>
      <c r="C488" s="56">
        <v>0</v>
      </c>
      <c r="D488" s="56">
        <v>0</v>
      </c>
      <c r="E488" s="56">
        <v>1329999.99</v>
      </c>
      <c r="F488" s="56">
        <v>0</v>
      </c>
      <c r="G488" s="56">
        <v>1329999.99</v>
      </c>
      <c r="H488" s="56"/>
      <c r="I488" s="56">
        <v>1329999.99</v>
      </c>
      <c r="J488" s="57"/>
    </row>
    <row r="489" spans="1:10" x14ac:dyDescent="0.25">
      <c r="A489" s="54" t="s">
        <v>1198</v>
      </c>
      <c r="B489" s="55" t="s">
        <v>1199</v>
      </c>
      <c r="C489" s="56">
        <v>0</v>
      </c>
      <c r="D489" s="56">
        <v>0</v>
      </c>
      <c r="E489" s="56">
        <v>14105826.560000001</v>
      </c>
      <c r="F489" s="56">
        <v>0</v>
      </c>
      <c r="G489" s="56">
        <v>14105826.560000001</v>
      </c>
      <c r="H489" s="56"/>
      <c r="I489" s="56">
        <v>14105826.560000001</v>
      </c>
      <c r="J489" s="57"/>
    </row>
    <row r="490" spans="1:10" x14ac:dyDescent="0.25">
      <c r="A490" s="54" t="s">
        <v>1200</v>
      </c>
      <c r="B490" s="55" t="s">
        <v>1201</v>
      </c>
      <c r="C490" s="56">
        <v>0</v>
      </c>
      <c r="D490" s="56">
        <v>0</v>
      </c>
      <c r="E490" s="56">
        <v>156000</v>
      </c>
      <c r="F490" s="56">
        <v>0</v>
      </c>
      <c r="G490" s="56">
        <v>156000</v>
      </c>
      <c r="H490" s="56"/>
      <c r="I490" s="56">
        <v>156000</v>
      </c>
      <c r="J490" s="57"/>
    </row>
    <row r="491" spans="1:10" x14ac:dyDescent="0.25">
      <c r="A491" s="54" t="s">
        <v>1202</v>
      </c>
      <c r="B491" s="55" t="s">
        <v>1203</v>
      </c>
      <c r="C491" s="56">
        <v>0</v>
      </c>
      <c r="D491" s="56">
        <v>0</v>
      </c>
      <c r="E491" s="56">
        <v>956483.83</v>
      </c>
      <c r="F491" s="56">
        <v>0</v>
      </c>
      <c r="G491" s="56">
        <v>956483.83</v>
      </c>
      <c r="H491" s="56"/>
      <c r="I491" s="56">
        <v>956483.83</v>
      </c>
      <c r="J491" s="57"/>
    </row>
    <row r="492" spans="1:10" x14ac:dyDescent="0.25">
      <c r="A492" s="54" t="s">
        <v>1204</v>
      </c>
      <c r="B492" s="55" t="s">
        <v>1205</v>
      </c>
      <c r="C492" s="56">
        <v>0</v>
      </c>
      <c r="D492" s="56">
        <v>0</v>
      </c>
      <c r="E492" s="56">
        <v>0</v>
      </c>
      <c r="F492" s="56">
        <v>0</v>
      </c>
      <c r="G492" s="56"/>
      <c r="H492" s="56"/>
      <c r="I492" s="56"/>
      <c r="J492" s="57"/>
    </row>
    <row r="493" spans="1:10" x14ac:dyDescent="0.25">
      <c r="A493" s="54" t="s">
        <v>1206</v>
      </c>
      <c r="B493" s="55" t="s">
        <v>1207</v>
      </c>
      <c r="C493" s="56">
        <v>0</v>
      </c>
      <c r="D493" s="56">
        <v>0</v>
      </c>
      <c r="E493" s="56">
        <v>0</v>
      </c>
      <c r="F493" s="56">
        <v>0</v>
      </c>
      <c r="G493" s="56"/>
      <c r="H493" s="56"/>
      <c r="I493" s="56"/>
      <c r="J493" s="57"/>
    </row>
    <row r="494" spans="1:10" x14ac:dyDescent="0.25">
      <c r="A494" s="54" t="s">
        <v>1208</v>
      </c>
      <c r="B494" s="55" t="s">
        <v>1209</v>
      </c>
      <c r="C494" s="56">
        <v>0</v>
      </c>
      <c r="D494" s="56">
        <v>0</v>
      </c>
      <c r="E494" s="56">
        <v>11099694.73</v>
      </c>
      <c r="F494" s="56">
        <v>0</v>
      </c>
      <c r="G494" s="56">
        <v>11099694.73</v>
      </c>
      <c r="H494" s="56"/>
      <c r="I494" s="56">
        <v>11099694.73</v>
      </c>
      <c r="J494" s="57"/>
    </row>
    <row r="495" spans="1:10" x14ac:dyDescent="0.25">
      <c r="A495" s="54" t="s">
        <v>1210</v>
      </c>
      <c r="B495" s="55" t="s">
        <v>1211</v>
      </c>
      <c r="C495" s="56">
        <v>0</v>
      </c>
      <c r="D495" s="56">
        <v>0</v>
      </c>
      <c r="E495" s="56">
        <v>5604.83</v>
      </c>
      <c r="F495" s="56">
        <v>0</v>
      </c>
      <c r="G495" s="56">
        <v>5604.83</v>
      </c>
      <c r="H495" s="56"/>
      <c r="I495" s="56">
        <v>5604.83</v>
      </c>
      <c r="J495" s="57"/>
    </row>
    <row r="496" spans="1:10" x14ac:dyDescent="0.25">
      <c r="A496" s="54" t="s">
        <v>1212</v>
      </c>
      <c r="B496" s="55" t="s">
        <v>1213</v>
      </c>
      <c r="C496" s="56">
        <v>0</v>
      </c>
      <c r="D496" s="56">
        <v>0</v>
      </c>
      <c r="E496" s="56">
        <v>233879.61</v>
      </c>
      <c r="F496" s="56">
        <v>0</v>
      </c>
      <c r="G496" s="56">
        <v>233879.61</v>
      </c>
      <c r="H496" s="56"/>
      <c r="I496" s="56">
        <v>233879.61</v>
      </c>
      <c r="J496" s="57"/>
    </row>
    <row r="497" spans="1:10" x14ac:dyDescent="0.25">
      <c r="A497" s="54" t="s">
        <v>1214</v>
      </c>
      <c r="B497" s="55" t="s">
        <v>1056</v>
      </c>
      <c r="C497" s="56">
        <v>0</v>
      </c>
      <c r="D497" s="56">
        <v>0</v>
      </c>
      <c r="E497" s="56">
        <v>2969651.58</v>
      </c>
      <c r="F497" s="56">
        <v>0</v>
      </c>
      <c r="G497" s="56">
        <v>2969651.58</v>
      </c>
      <c r="H497" s="56"/>
      <c r="I497" s="56">
        <v>2969651.58</v>
      </c>
      <c r="J497" s="57"/>
    </row>
    <row r="498" spans="1:10" x14ac:dyDescent="0.25">
      <c r="A498" s="54" t="s">
        <v>1215</v>
      </c>
      <c r="B498" s="55" t="s">
        <v>1216</v>
      </c>
      <c r="C498" s="56">
        <v>0</v>
      </c>
      <c r="D498" s="56">
        <v>0</v>
      </c>
      <c r="E498" s="56">
        <v>133.66</v>
      </c>
      <c r="F498" s="56">
        <v>0</v>
      </c>
      <c r="G498" s="56">
        <v>133.66</v>
      </c>
      <c r="H498" s="56"/>
      <c r="I498" s="56">
        <v>133.66</v>
      </c>
      <c r="J498" s="57"/>
    </row>
    <row r="499" spans="1:10" x14ac:dyDescent="0.25">
      <c r="A499" s="54" t="s">
        <v>1217</v>
      </c>
      <c r="B499" s="55" t="s">
        <v>1218</v>
      </c>
      <c r="C499" s="56">
        <v>1112696.71</v>
      </c>
      <c r="D499" s="56">
        <v>0</v>
      </c>
      <c r="E499" s="56">
        <v>66329.5</v>
      </c>
      <c r="F499" s="56">
        <v>590834.32999999996</v>
      </c>
      <c r="G499" s="56">
        <v>1179026.21</v>
      </c>
      <c r="H499" s="56">
        <v>590834.32999999996</v>
      </c>
      <c r="I499" s="56">
        <v>588191.88</v>
      </c>
      <c r="J499" s="57"/>
    </row>
    <row r="500" spans="1:10" x14ac:dyDescent="0.25">
      <c r="A500" s="54" t="s">
        <v>1219</v>
      </c>
      <c r="B500" s="55" t="s">
        <v>1220</v>
      </c>
      <c r="C500" s="56">
        <v>231480986.40000001</v>
      </c>
      <c r="D500" s="56">
        <v>0</v>
      </c>
      <c r="E500" s="56">
        <v>309128916.07999998</v>
      </c>
      <c r="F500" s="56">
        <v>364104199.23000002</v>
      </c>
      <c r="G500" s="56">
        <v>540609902.48000002</v>
      </c>
      <c r="H500" s="56">
        <v>364104199.23000002</v>
      </c>
      <c r="I500" s="56">
        <v>176505703.25</v>
      </c>
      <c r="J500" s="57"/>
    </row>
    <row r="501" spans="1:10" x14ac:dyDescent="0.25">
      <c r="A501" s="54" t="s">
        <v>1221</v>
      </c>
      <c r="B501" s="55" t="s">
        <v>1222</v>
      </c>
      <c r="C501" s="56">
        <v>30945480.859999999</v>
      </c>
      <c r="D501" s="56">
        <v>0</v>
      </c>
      <c r="E501" s="56">
        <v>217590.45</v>
      </c>
      <c r="F501" s="56">
        <v>15497.21</v>
      </c>
      <c r="G501" s="56">
        <v>31163071.309999999</v>
      </c>
      <c r="H501" s="56">
        <v>15497.21</v>
      </c>
      <c r="I501" s="56">
        <v>31147574.100000001</v>
      </c>
      <c r="J501" s="57"/>
    </row>
    <row r="502" spans="1:10" x14ac:dyDescent="0.25">
      <c r="A502" s="54" t="s">
        <v>1223</v>
      </c>
      <c r="B502" s="55" t="s">
        <v>1224</v>
      </c>
      <c r="C502" s="56">
        <v>3810641.34</v>
      </c>
      <c r="D502" s="56">
        <v>0</v>
      </c>
      <c r="E502" s="56">
        <v>677612.59</v>
      </c>
      <c r="F502" s="56">
        <v>132658.38</v>
      </c>
      <c r="G502" s="56">
        <v>4488253.93</v>
      </c>
      <c r="H502" s="56">
        <v>132658.38</v>
      </c>
      <c r="I502" s="56">
        <v>4355595.55</v>
      </c>
      <c r="J502" s="57"/>
    </row>
    <row r="503" spans="1:10" x14ac:dyDescent="0.25">
      <c r="A503" s="54" t="s">
        <v>1225</v>
      </c>
      <c r="B503" s="55" t="s">
        <v>1226</v>
      </c>
      <c r="C503" s="56">
        <v>198137.35</v>
      </c>
      <c r="D503" s="56">
        <v>0</v>
      </c>
      <c r="E503" s="56">
        <v>18306.88</v>
      </c>
      <c r="F503" s="56">
        <v>62546.879999999997</v>
      </c>
      <c r="G503" s="56">
        <v>216444.23</v>
      </c>
      <c r="H503" s="56">
        <v>62546.879999999997</v>
      </c>
      <c r="I503" s="56">
        <v>153897.35</v>
      </c>
      <c r="J503" s="57"/>
    </row>
    <row r="504" spans="1:10" x14ac:dyDescent="0.25">
      <c r="A504" s="54" t="s">
        <v>1227</v>
      </c>
      <c r="B504" s="55" t="s">
        <v>1228</v>
      </c>
      <c r="C504" s="56">
        <v>439259490.42000002</v>
      </c>
      <c r="D504" s="56">
        <v>0</v>
      </c>
      <c r="E504" s="56">
        <v>523266171.20999998</v>
      </c>
      <c r="F504" s="56">
        <v>470491387.42000002</v>
      </c>
      <c r="G504" s="56">
        <v>962525661.63</v>
      </c>
      <c r="H504" s="56">
        <v>470491387.42000002</v>
      </c>
      <c r="I504" s="56">
        <v>492034274.20999998</v>
      </c>
      <c r="J504" s="57"/>
    </row>
    <row r="505" spans="1:10" x14ac:dyDescent="0.25">
      <c r="A505" s="54" t="s">
        <v>1229</v>
      </c>
      <c r="B505" s="55" t="s">
        <v>1230</v>
      </c>
      <c r="C505" s="56">
        <v>0</v>
      </c>
      <c r="D505" s="56">
        <v>1112696.71</v>
      </c>
      <c r="E505" s="56">
        <v>590834.32999999996</v>
      </c>
      <c r="F505" s="56">
        <v>66329.5</v>
      </c>
      <c r="G505" s="56">
        <v>590834.32999999996</v>
      </c>
      <c r="H505" s="56">
        <v>1179026.21</v>
      </c>
      <c r="I505" s="56"/>
      <c r="J505" s="57">
        <v>588191.88</v>
      </c>
    </row>
    <row r="506" spans="1:10" x14ac:dyDescent="0.25">
      <c r="A506" s="54" t="s">
        <v>1231</v>
      </c>
      <c r="B506" s="55" t="s">
        <v>1232</v>
      </c>
      <c r="C506" s="56">
        <v>0</v>
      </c>
      <c r="D506" s="56">
        <v>231480986.40000001</v>
      </c>
      <c r="E506" s="56">
        <v>364104199.23000002</v>
      </c>
      <c r="F506" s="56">
        <v>309128916.07999998</v>
      </c>
      <c r="G506" s="56">
        <v>364104199.23000002</v>
      </c>
      <c r="H506" s="56">
        <v>540609902.48000002</v>
      </c>
      <c r="I506" s="56"/>
      <c r="J506" s="57">
        <v>176505703.25</v>
      </c>
    </row>
    <row r="507" spans="1:10" x14ac:dyDescent="0.25">
      <c r="A507" s="54" t="s">
        <v>1233</v>
      </c>
      <c r="B507" s="55" t="s">
        <v>1234</v>
      </c>
      <c r="C507" s="56">
        <v>0</v>
      </c>
      <c r="D507" s="56">
        <v>30945480.859999999</v>
      </c>
      <c r="E507" s="56">
        <v>15497.21</v>
      </c>
      <c r="F507" s="56">
        <v>217590.45</v>
      </c>
      <c r="G507" s="56">
        <v>15497.21</v>
      </c>
      <c r="H507" s="56">
        <v>31163071.309999999</v>
      </c>
      <c r="I507" s="56"/>
      <c r="J507" s="57">
        <v>31147574.100000001</v>
      </c>
    </row>
    <row r="508" spans="1:10" x14ac:dyDescent="0.25">
      <c r="A508" s="54" t="s">
        <v>1235</v>
      </c>
      <c r="B508" s="55" t="s">
        <v>1236</v>
      </c>
      <c r="C508" s="56">
        <v>0</v>
      </c>
      <c r="D508" s="56">
        <v>3810641.34</v>
      </c>
      <c r="E508" s="56">
        <v>132658.38</v>
      </c>
      <c r="F508" s="56">
        <v>677612.59</v>
      </c>
      <c r="G508" s="56">
        <v>132658.38</v>
      </c>
      <c r="H508" s="56">
        <v>4488253.93</v>
      </c>
      <c r="I508" s="56"/>
      <c r="J508" s="57">
        <v>4355595.55</v>
      </c>
    </row>
    <row r="509" spans="1:10" x14ac:dyDescent="0.25">
      <c r="A509" s="54" t="s">
        <v>1237</v>
      </c>
      <c r="B509" s="55" t="s">
        <v>1238</v>
      </c>
      <c r="C509" s="56">
        <v>0</v>
      </c>
      <c r="D509" s="56">
        <v>198137.35</v>
      </c>
      <c r="E509" s="56">
        <v>62546.879999999997</v>
      </c>
      <c r="F509" s="56">
        <v>18306.88</v>
      </c>
      <c r="G509" s="56">
        <v>62546.879999999997</v>
      </c>
      <c r="H509" s="56">
        <v>216444.23</v>
      </c>
      <c r="I509" s="56"/>
      <c r="J509" s="57">
        <v>153897.35</v>
      </c>
    </row>
    <row r="510" spans="1:10" x14ac:dyDescent="0.25">
      <c r="A510" s="54" t="s">
        <v>1239</v>
      </c>
      <c r="B510" s="55" t="s">
        <v>1240</v>
      </c>
      <c r="C510" s="56">
        <v>0</v>
      </c>
      <c r="D510" s="56">
        <v>439259490.42000002</v>
      </c>
      <c r="E510" s="56">
        <v>470491387.42000002</v>
      </c>
      <c r="F510" s="56">
        <v>523266171.20999998</v>
      </c>
      <c r="G510" s="56">
        <v>470491387.42000002</v>
      </c>
      <c r="H510" s="56">
        <v>962525661.63</v>
      </c>
      <c r="I510" s="56"/>
      <c r="J510" s="57">
        <v>492034274.20999998</v>
      </c>
    </row>
    <row r="511" spans="1:10" x14ac:dyDescent="0.25">
      <c r="A511" s="59"/>
      <c r="B511" s="60"/>
      <c r="C511" s="61"/>
      <c r="D511" s="61"/>
      <c r="E511" s="61"/>
      <c r="F511" s="61"/>
      <c r="G511" s="61"/>
      <c r="H511" s="61"/>
      <c r="I511" s="61"/>
      <c r="J511" s="62"/>
    </row>
    <row r="512" spans="1:10" ht="12.75" x14ac:dyDescent="0.2">
      <c r="A512" s="59"/>
      <c r="B512" s="63" t="s">
        <v>1241</v>
      </c>
      <c r="C512" s="64">
        <f>SUM(C10:C511)</f>
        <v>5293015351.0299997</v>
      </c>
      <c r="D512" s="64">
        <f t="shared" ref="D512:J512" si="0">SUM(D10:D511)</f>
        <v>5293015351.0300007</v>
      </c>
      <c r="E512" s="64">
        <f t="shared" si="0"/>
        <v>9153165895.8699989</v>
      </c>
      <c r="F512" s="64">
        <f t="shared" si="0"/>
        <v>9153165895.8700027</v>
      </c>
      <c r="G512" s="64">
        <f t="shared" si="0"/>
        <v>14446181246.899982</v>
      </c>
      <c r="H512" s="64">
        <f t="shared" si="0"/>
        <v>14446181246.900002</v>
      </c>
      <c r="I512" s="64">
        <f t="shared" si="0"/>
        <v>6121537710.0900049</v>
      </c>
      <c r="J512" s="65">
        <f t="shared" si="0"/>
        <v>6121537710.0900011</v>
      </c>
    </row>
    <row r="513" spans="1:10" ht="15.75" thickBot="1" x14ac:dyDescent="0.3">
      <c r="A513" s="59"/>
      <c r="B513" s="60"/>
      <c r="C513" s="66"/>
      <c r="D513" s="66"/>
      <c r="E513" s="66"/>
      <c r="F513" s="66"/>
      <c r="G513" s="66"/>
      <c r="H513" s="66"/>
      <c r="I513" s="66"/>
      <c r="J513" s="67"/>
    </row>
    <row r="514" spans="1:10" ht="15.75" thickTop="1" x14ac:dyDescent="0.25">
      <c r="A514" s="59"/>
      <c r="B514" s="60"/>
      <c r="C514" s="61"/>
      <c r="D514" s="61"/>
      <c r="E514" s="61"/>
      <c r="F514" s="61"/>
      <c r="G514" s="61"/>
      <c r="H514" s="61"/>
      <c r="I514" s="61"/>
      <c r="J514" s="62"/>
    </row>
    <row r="515" spans="1:10" ht="15.75" thickBot="1" x14ac:dyDescent="0.3">
      <c r="A515" s="68"/>
      <c r="B515" s="69"/>
      <c r="C515" s="70"/>
      <c r="D515" s="70"/>
      <c r="E515" s="70"/>
      <c r="F515" s="70"/>
      <c r="G515" s="70"/>
      <c r="H515" s="70"/>
      <c r="I515" s="70"/>
      <c r="J515" s="71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9"/>
  <sheetViews>
    <sheetView showGridLines="0" tabSelected="1" topLeftCell="A3" zoomScaleNormal="100" workbookViewId="0">
      <selection activeCell="A3" sqref="A3:AI3"/>
    </sheetView>
  </sheetViews>
  <sheetFormatPr baseColWidth="10" defaultRowHeight="15" x14ac:dyDescent="0.25"/>
  <cols>
    <col min="1" max="2" width="9.28515625" customWidth="1"/>
    <col min="3" max="4" width="2.5703125" customWidth="1"/>
    <col min="5" max="5" width="6.42578125" customWidth="1"/>
    <col min="6" max="10" width="7.85546875" hidden="1" customWidth="1"/>
    <col min="11" max="14" width="7.85546875" customWidth="1"/>
    <col min="15" max="15" width="8.7109375" bestFit="1" customWidth="1"/>
    <col min="16" max="19" width="11" customWidth="1"/>
    <col min="20" max="20" width="8.7109375" bestFit="1" customWidth="1"/>
    <col min="21" max="24" width="11" customWidth="1"/>
    <col min="25" max="25" width="8.7109375" bestFit="1" customWidth="1"/>
    <col min="26" max="29" width="11" customWidth="1"/>
    <col min="30" max="30" width="9.5703125" bestFit="1" customWidth="1"/>
    <col min="31" max="34" width="11" customWidth="1"/>
    <col min="35" max="35" width="9.5703125" bestFit="1" customWidth="1"/>
    <col min="36" max="39" width="11.42578125" customWidth="1"/>
    <col min="40" max="40" width="9.5703125" bestFit="1" customWidth="1"/>
  </cols>
  <sheetData>
    <row r="1" spans="1:41" hidden="1" x14ac:dyDescent="0.25">
      <c r="G1" s="195"/>
      <c r="H1" s="195"/>
      <c r="I1" s="195"/>
      <c r="J1" s="195"/>
      <c r="K1" s="195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</row>
    <row r="2" spans="1:41" ht="18.75" hidden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41" ht="18.75" x14ac:dyDescent="0.3">
      <c r="A3" s="95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41" ht="18.75" x14ac:dyDescent="0.3">
      <c r="A4" s="74" t="s">
        <v>1249</v>
      </c>
      <c r="B4" s="74"/>
      <c r="C4" s="74"/>
      <c r="D4" s="74"/>
      <c r="E4" s="72"/>
      <c r="F4" s="73"/>
      <c r="G4" s="73"/>
      <c r="H4" s="73"/>
      <c r="I4" s="73"/>
      <c r="J4" s="73"/>
      <c r="K4" s="73"/>
      <c r="L4" s="196"/>
      <c r="M4" s="196"/>
      <c r="N4" s="196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41" ht="15.75" thickBot="1" x14ac:dyDescent="0.3">
      <c r="L5" s="142"/>
      <c r="M5" s="142"/>
      <c r="N5" s="142"/>
    </row>
    <row r="6" spans="1:41" ht="15" customHeight="1" thickBot="1" x14ac:dyDescent="0.3">
      <c r="A6" s="101" t="s">
        <v>2</v>
      </c>
      <c r="B6" s="101"/>
      <c r="C6" s="101"/>
      <c r="D6" s="101"/>
      <c r="E6" s="101"/>
      <c r="F6" s="191" t="s">
        <v>1250</v>
      </c>
      <c r="G6" s="191"/>
      <c r="H6" s="191"/>
      <c r="I6" s="191"/>
      <c r="J6" s="191"/>
      <c r="K6" s="191"/>
      <c r="L6" s="191"/>
      <c r="M6" s="191"/>
      <c r="N6" s="192"/>
      <c r="O6" s="193" t="s">
        <v>1260</v>
      </c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</row>
    <row r="7" spans="1:41" s="102" customFormat="1" ht="15.75" customHeight="1" thickBot="1" x14ac:dyDescent="0.25">
      <c r="A7" s="103" t="s">
        <v>1</v>
      </c>
      <c r="B7" s="103"/>
      <c r="C7" s="103"/>
      <c r="D7" s="103"/>
      <c r="E7" s="104" t="s">
        <v>0</v>
      </c>
      <c r="F7" s="128">
        <v>2014</v>
      </c>
      <c r="G7" s="128">
        <v>2015</v>
      </c>
      <c r="H7" s="128">
        <v>2016</v>
      </c>
      <c r="I7" s="128">
        <v>2017</v>
      </c>
      <c r="J7" s="128">
        <v>2018</v>
      </c>
      <c r="K7" s="128">
        <v>2019</v>
      </c>
      <c r="L7" s="128">
        <v>2020</v>
      </c>
      <c r="M7" s="128">
        <v>2021</v>
      </c>
      <c r="N7" s="171">
        <v>2022</v>
      </c>
      <c r="O7" s="163">
        <v>2023</v>
      </c>
      <c r="P7" s="129">
        <v>2024</v>
      </c>
      <c r="Q7" s="129">
        <v>2025</v>
      </c>
      <c r="R7" s="129">
        <v>2026</v>
      </c>
      <c r="S7" s="129">
        <v>2027</v>
      </c>
      <c r="T7" s="129">
        <v>2028</v>
      </c>
      <c r="U7" s="129">
        <v>2029</v>
      </c>
      <c r="V7" s="129">
        <v>2030</v>
      </c>
      <c r="W7" s="129">
        <v>2031</v>
      </c>
      <c r="X7" s="129">
        <v>2032</v>
      </c>
      <c r="Y7" s="129">
        <v>2033</v>
      </c>
      <c r="Z7" s="129">
        <v>2034</v>
      </c>
      <c r="AA7" s="129">
        <v>2035</v>
      </c>
      <c r="AB7" s="129">
        <v>2036</v>
      </c>
      <c r="AC7" s="129">
        <v>2037</v>
      </c>
      <c r="AD7" s="129">
        <v>2038</v>
      </c>
      <c r="AE7" s="129">
        <v>2039</v>
      </c>
      <c r="AF7" s="129">
        <v>2040</v>
      </c>
      <c r="AG7" s="129">
        <v>2041</v>
      </c>
      <c r="AH7" s="129">
        <v>2042</v>
      </c>
      <c r="AI7" s="129">
        <v>2043</v>
      </c>
      <c r="AJ7" s="129">
        <v>2044</v>
      </c>
      <c r="AK7" s="129">
        <v>2045</v>
      </c>
      <c r="AL7" s="129">
        <v>2046</v>
      </c>
      <c r="AM7" s="129">
        <v>2047</v>
      </c>
      <c r="AN7" s="129">
        <v>2048</v>
      </c>
    </row>
    <row r="8" spans="1:41" ht="13.5" customHeight="1" x14ac:dyDescent="0.25">
      <c r="A8" s="109" t="s">
        <v>1261</v>
      </c>
      <c r="B8" s="109"/>
      <c r="C8" s="109"/>
      <c r="D8" s="109"/>
      <c r="E8" s="109"/>
      <c r="F8" s="198">
        <v>234120232.26000005</v>
      </c>
      <c r="G8" s="198">
        <v>264142927.90000001</v>
      </c>
      <c r="H8" s="198">
        <v>259481848.35999995</v>
      </c>
      <c r="I8" s="198">
        <v>297509822.78999996</v>
      </c>
      <c r="J8" s="198">
        <v>380088223.10000002</v>
      </c>
      <c r="K8" s="198">
        <v>375256602.19</v>
      </c>
      <c r="L8" s="198">
        <v>282746043.54000002</v>
      </c>
      <c r="M8" s="198">
        <v>376154764.33999991</v>
      </c>
      <c r="N8" s="199">
        <v>373842620.75000006</v>
      </c>
      <c r="O8" s="200">
        <f>(AVERAGE((L8-K8),(M8-L8),(N8-M8))+N8)</f>
        <v>373371293.60333341</v>
      </c>
      <c r="P8" s="198">
        <f t="shared" ref="P8:AN8" si="0">+O8*(1+P9)</f>
        <v>378129319.72690022</v>
      </c>
      <c r="Q8" s="198">
        <f t="shared" ref="Q8" si="1">+P8*(1+Q9)</f>
        <v>384873055.21738774</v>
      </c>
      <c r="R8" s="198">
        <f t="shared" ref="R8" si="2">+Q8*(1+R9)</f>
        <v>388634178.67816061</v>
      </c>
      <c r="S8" s="198">
        <f t="shared" ref="S8" si="3">+R8*(1+S9)</f>
        <v>393861342.03418863</v>
      </c>
      <c r="T8" s="198">
        <f t="shared" ref="T8" si="4">+S8*(1+T9)</f>
        <v>399251587.78962106</v>
      </c>
      <c r="U8" s="198">
        <f t="shared" ref="U8" si="5">+T8*(1+U9)</f>
        <v>404163460.79711431</v>
      </c>
      <c r="V8" s="198">
        <f t="shared" ref="V8" si="6">+U8*(1+V9)</f>
        <v>409476651.70873123</v>
      </c>
      <c r="W8" s="198">
        <f t="shared" ref="W8" si="7">+V8*(1+W9)</f>
        <v>414818204.74443853</v>
      </c>
      <c r="X8" s="198">
        <f t="shared" ref="X8" si="8">+W8*(1+X9)</f>
        <v>420140830.35603583</v>
      </c>
      <c r="Y8" s="198">
        <f t="shared" ref="Y8" si="9">+X8*(1+Y9)</f>
        <v>425605769.87271219</v>
      </c>
      <c r="Z8" s="198">
        <f t="shared" ref="Z8" si="10">+Y8*(1+Z9)</f>
        <v>431122110.56615448</v>
      </c>
      <c r="AA8" s="198">
        <f t="shared" ref="AA8" si="11">+Z8*(1+AA9)</f>
        <v>436697924.20700932</v>
      </c>
      <c r="AB8" s="198">
        <f t="shared" ref="AB8" si="12">+AA8*(1+AB9)</f>
        <v>442360703.90957022</v>
      </c>
      <c r="AC8" s="198">
        <f t="shared" ref="AC8" si="13">+AB8*(1+AC9)</f>
        <v>448090997.13985139</v>
      </c>
      <c r="AD8" s="198">
        <f t="shared" ref="AD8" si="14">+AC8*(1+AD9)</f>
        <v>453894435.88024539</v>
      </c>
      <c r="AE8" s="198">
        <f t="shared" ref="AE8" si="15">+AD8*(1+AE9)</f>
        <v>459775793.6434359</v>
      </c>
      <c r="AF8" s="198">
        <f t="shared" ref="AF8" si="16">+AE8*(1+AF9)</f>
        <v>465731869.05586469</v>
      </c>
      <c r="AG8" s="198">
        <f t="shared" ref="AG8" si="17">+AF8*(1+AG9)</f>
        <v>471765165.08695525</v>
      </c>
      <c r="AH8" s="198">
        <f t="shared" ref="AH8" si="18">+AG8*(1+AH9)</f>
        <v>477877085.73102051</v>
      </c>
      <c r="AI8" s="198">
        <f t="shared" ref="AI8" si="19">+AH8*(1+AI9)</f>
        <v>484067851.99189037</v>
      </c>
      <c r="AJ8" s="198">
        <f t="shared" ref="AJ8" si="20">+AI8*(1+AJ9)</f>
        <v>490338885.86566669</v>
      </c>
      <c r="AK8" s="198">
        <f t="shared" ref="AK8" si="21">+AJ8*(1+AK9)</f>
        <v>496691229.5041061</v>
      </c>
      <c r="AL8" s="198">
        <f t="shared" ref="AL8" si="22">+AK8*(1+AL9)</f>
        <v>503125797.71919757</v>
      </c>
      <c r="AM8" s="198">
        <f t="shared" ref="AM8" si="23">+AL8*(1+AM9)</f>
        <v>509643748.50182533</v>
      </c>
      <c r="AN8" s="201">
        <f t="shared" si="0"/>
        <v>516246146.79945552</v>
      </c>
    </row>
    <row r="9" spans="1:41" s="2" customFormat="1" x14ac:dyDescent="0.25">
      <c r="A9" s="113" t="s">
        <v>1242</v>
      </c>
      <c r="B9" s="113"/>
      <c r="C9" s="113"/>
      <c r="D9" s="113"/>
      <c r="E9" s="113"/>
      <c r="F9" s="114"/>
      <c r="G9" s="131">
        <f>+(G8-F8)/F8</f>
        <v>0.12823622866843276</v>
      </c>
      <c r="H9" s="131">
        <f>+(H8-G8)/G8</f>
        <v>-1.7646050859876347E-2</v>
      </c>
      <c r="I9" s="131">
        <f>+(I8-H8)/H8</f>
        <v>0.14655350526577393</v>
      </c>
      <c r="J9" s="131">
        <f>+(J8-I8)/I8</f>
        <v>0.27756529023342125</v>
      </c>
      <c r="K9" s="131">
        <f>+(K8-J8)/J8</f>
        <v>-1.2711840610564884E-2</v>
      </c>
      <c r="L9" s="131">
        <f>+(L8-K8)/K8</f>
        <v>-0.24652613201235568</v>
      </c>
      <c r="M9" s="131">
        <f>+(M8-L8)/L8</f>
        <v>0.33036260960725128</v>
      </c>
      <c r="N9" s="172">
        <f>+(N8-M8)/M8</f>
        <v>-6.1467879957781083E-3</v>
      </c>
      <c r="O9" s="164">
        <f>+(O8-N8)/N8</f>
        <v>-1.2607635419446645E-3</v>
      </c>
      <c r="P9" s="164">
        <f>AVERAGE(K9:O9)</f>
        <v>1.2743417089321581E-2</v>
      </c>
      <c r="Q9" s="164">
        <f>AVERAGE(L9:P9)</f>
        <v>1.783446862929888E-2</v>
      </c>
      <c r="R9" s="164">
        <f>AVERAGE(O9:Q9)</f>
        <v>9.7723740588919316E-3</v>
      </c>
      <c r="S9" s="164">
        <f t="shared" ref="S9:W9" si="24">AVERAGE(P9:R9)</f>
        <v>1.3450086592504131E-2</v>
      </c>
      <c r="T9" s="164">
        <f t="shared" si="24"/>
        <v>1.3685643093564979E-2</v>
      </c>
      <c r="U9" s="164">
        <f t="shared" si="24"/>
        <v>1.2302701248320348E-2</v>
      </c>
      <c r="V9" s="164">
        <f t="shared" si="24"/>
        <v>1.3146143644796486E-2</v>
      </c>
      <c r="W9" s="164">
        <f t="shared" si="24"/>
        <v>1.3044829328893939E-2</v>
      </c>
      <c r="X9" s="164">
        <f t="shared" ref="X9" si="25">AVERAGE(U9:W9)</f>
        <v>1.2831224740670258E-2</v>
      </c>
      <c r="Y9" s="164">
        <f t="shared" ref="Y9" si="26">AVERAGE(V9:X9)</f>
        <v>1.3007399238120228E-2</v>
      </c>
      <c r="Z9" s="164">
        <f t="shared" ref="Z9" si="27">AVERAGE(W9:Y9)</f>
        <v>1.2961151102561476E-2</v>
      </c>
      <c r="AA9" s="164">
        <f t="shared" ref="AA9:AB9" si="28">AVERAGE(X9:Z9)</f>
        <v>1.2933258360450653E-2</v>
      </c>
      <c r="AB9" s="164">
        <f t="shared" si="28"/>
        <v>1.2967269567044118E-2</v>
      </c>
      <c r="AC9" s="164">
        <f t="shared" ref="AC9" si="29">AVERAGE(Z9:AB9)</f>
        <v>1.2953893010018749E-2</v>
      </c>
      <c r="AD9" s="164">
        <f t="shared" ref="AD9" si="30">AVERAGE(AA9:AC9)</f>
        <v>1.295147364583784E-2</v>
      </c>
      <c r="AE9" s="164">
        <f t="shared" ref="AE9" si="31">AVERAGE(AB9:AD9)</f>
        <v>1.2957545407633568E-2</v>
      </c>
      <c r="AF9" s="164">
        <f t="shared" ref="AF9:AG9" si="32">AVERAGE(AC9:AE9)</f>
        <v>1.2954304021163385E-2</v>
      </c>
      <c r="AG9" s="164">
        <f t="shared" si="32"/>
        <v>1.2954441024878263E-2</v>
      </c>
      <c r="AH9" s="164">
        <f t="shared" ref="AH9" si="33">AVERAGE(AE9:AG9)</f>
        <v>1.2955430151225073E-2</v>
      </c>
      <c r="AI9" s="164">
        <f t="shared" ref="AI9" si="34">AVERAGE(AF9:AH9)</f>
        <v>1.2954725065755573E-2</v>
      </c>
      <c r="AJ9" s="164">
        <f t="shared" ref="AJ9" si="35">AVERAGE(AG9:AI9)</f>
        <v>1.295486541395297E-2</v>
      </c>
      <c r="AK9" s="164">
        <f t="shared" ref="AK9:AL9" si="36">AVERAGE(AH9:AJ9)</f>
        <v>1.2955006876977872E-2</v>
      </c>
      <c r="AL9" s="164">
        <f t="shared" si="36"/>
        <v>1.2954865785562139E-2</v>
      </c>
      <c r="AM9" s="164">
        <f t="shared" ref="AM9" si="37">AVERAGE(AJ9:AL9)</f>
        <v>1.2954912692164327E-2</v>
      </c>
      <c r="AN9" s="164">
        <f t="shared" ref="AN9" si="38">AVERAGE(AK9:AM9)</f>
        <v>1.2954928451568112E-2</v>
      </c>
      <c r="AO9" s="197">
        <f>AVERAGE(O9:AN9)</f>
        <v>1.2495215180739698E-2</v>
      </c>
    </row>
    <row r="10" spans="1:41" x14ac:dyDescent="0.25">
      <c r="A10" s="173"/>
      <c r="B10" s="173"/>
      <c r="C10" s="173"/>
      <c r="D10" s="173"/>
      <c r="E10" s="173"/>
      <c r="F10" s="105"/>
      <c r="G10" s="105"/>
      <c r="H10" s="105"/>
      <c r="I10" s="132"/>
      <c r="J10" s="133"/>
      <c r="K10" s="133"/>
      <c r="L10" s="133"/>
      <c r="M10" s="133"/>
      <c r="N10" s="174"/>
      <c r="O10" s="132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4"/>
      <c r="AK10" s="134"/>
      <c r="AL10" s="134"/>
      <c r="AM10" s="134"/>
      <c r="AN10" s="134"/>
    </row>
    <row r="11" spans="1:41" x14ac:dyDescent="0.25">
      <c r="A11" s="109" t="s">
        <v>1251</v>
      </c>
      <c r="B11" s="109"/>
      <c r="C11" s="109"/>
      <c r="D11" s="109"/>
      <c r="E11" s="109"/>
      <c r="F11" s="107">
        <v>340</v>
      </c>
      <c r="G11" s="107">
        <v>354</v>
      </c>
      <c r="H11" s="107">
        <v>366</v>
      </c>
      <c r="I11" s="135">
        <v>375</v>
      </c>
      <c r="J11" s="136">
        <v>386</v>
      </c>
      <c r="K11" s="136">
        <v>394</v>
      </c>
      <c r="L11" s="136">
        <v>400</v>
      </c>
      <c r="M11" s="136">
        <v>400</v>
      </c>
      <c r="N11" s="175">
        <v>425</v>
      </c>
      <c r="O11" s="135">
        <v>450</v>
      </c>
      <c r="P11" s="137">
        <f>+O11*(1+P13)</f>
        <v>464.31378086747401</v>
      </c>
      <c r="Q11" s="137">
        <f t="shared" ref="Q11:AI11" si="39">+P11*(1+Q13)</f>
        <v>488.01420287139894</v>
      </c>
      <c r="R11" s="137">
        <f t="shared" si="39"/>
        <v>511.0608213812655</v>
      </c>
      <c r="S11" s="137">
        <f t="shared" si="39"/>
        <v>533.22002369257893</v>
      </c>
      <c r="T11" s="137">
        <f t="shared" si="39"/>
        <v>558.39307568381741</v>
      </c>
      <c r="U11" s="137">
        <f t="shared" si="39"/>
        <v>584.04082022506725</v>
      </c>
      <c r="V11" s="137">
        <f t="shared" si="39"/>
        <v>610.61469192469099</v>
      </c>
      <c r="W11" s="137">
        <f t="shared" si="39"/>
        <v>638.83340954250912</v>
      </c>
      <c r="X11" s="137">
        <f t="shared" si="39"/>
        <v>668.14414950232242</v>
      </c>
      <c r="Y11" s="137">
        <f t="shared" si="39"/>
        <v>698.78865052351034</v>
      </c>
      <c r="Z11" s="137">
        <f t="shared" si="39"/>
        <v>730.92370259296808</v>
      </c>
      <c r="AA11" s="137">
        <f t="shared" si="39"/>
        <v>764.48127853302685</v>
      </c>
      <c r="AB11" s="137">
        <f t="shared" si="39"/>
        <v>799.58704628601333</v>
      </c>
      <c r="AC11" s="137">
        <f t="shared" si="39"/>
        <v>836.31981291875968</v>
      </c>
      <c r="AD11" s="137">
        <f t="shared" si="39"/>
        <v>874.72693350778479</v>
      </c>
      <c r="AE11" s="137">
        <f t="shared" si="39"/>
        <v>914.90158616966085</v>
      </c>
      <c r="AF11" s="137">
        <f t="shared" si="39"/>
        <v>956.92358245989396</v>
      </c>
      <c r="AG11" s="137">
        <f t="shared" si="39"/>
        <v>1000.8727874233152</v>
      </c>
      <c r="AH11" s="137">
        <f t="shared" si="39"/>
        <v>1046.8416876740348</v>
      </c>
      <c r="AI11" s="138">
        <f t="shared" si="39"/>
        <v>1094.9220916855647</v>
      </c>
      <c r="AJ11" s="138">
        <f t="shared" ref="AJ11:AN11" si="40">+AI11*(1+AJ13)</f>
        <v>1145.2101944242086</v>
      </c>
      <c r="AK11" s="138">
        <f t="shared" si="40"/>
        <v>1197.8082868034332</v>
      </c>
      <c r="AL11" s="138">
        <f t="shared" si="40"/>
        <v>1252.8221259592453</v>
      </c>
      <c r="AM11" s="138">
        <f t="shared" si="40"/>
        <v>1310.3625734476229</v>
      </c>
      <c r="AN11" s="138">
        <f t="shared" si="40"/>
        <v>1370.5458594392187</v>
      </c>
    </row>
    <row r="12" spans="1:41" x14ac:dyDescent="0.25">
      <c r="A12" s="173"/>
      <c r="B12" s="173"/>
      <c r="C12" s="173"/>
      <c r="D12" s="173"/>
      <c r="E12" s="173"/>
      <c r="F12" s="105"/>
      <c r="G12" s="105"/>
      <c r="H12" s="105"/>
      <c r="I12" s="132"/>
      <c r="J12" s="133"/>
      <c r="K12" s="133"/>
      <c r="L12" s="133"/>
      <c r="M12" s="133"/>
      <c r="N12" s="174"/>
      <c r="O12" s="132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4"/>
      <c r="AJ12" s="134"/>
      <c r="AK12" s="134"/>
      <c r="AL12" s="134"/>
      <c r="AM12" s="134"/>
      <c r="AN12" s="134"/>
    </row>
    <row r="13" spans="1:41" x14ac:dyDescent="0.25">
      <c r="A13" s="113" t="s">
        <v>1243</v>
      </c>
      <c r="B13" s="113"/>
      <c r="C13" s="113"/>
      <c r="D13" s="113"/>
      <c r="E13" s="113"/>
      <c r="F13" s="115"/>
      <c r="G13" s="139">
        <f t="shared" ref="G13:I13" si="41">+(G11-F11)/F11</f>
        <v>4.1176470588235294E-2</v>
      </c>
      <c r="H13" s="139">
        <f t="shared" si="41"/>
        <v>3.3898305084745763E-2</v>
      </c>
      <c r="I13" s="139">
        <f t="shared" si="41"/>
        <v>2.4590163934426229E-2</v>
      </c>
      <c r="J13" s="139">
        <f>+(J11-I11)/I11</f>
        <v>2.9333333333333333E-2</v>
      </c>
      <c r="K13" s="139">
        <f>+(K11-J11)/J11</f>
        <v>2.072538860103627E-2</v>
      </c>
      <c r="L13" s="139">
        <f t="shared" ref="L13:O13" si="42">+(L11-K11)/K11</f>
        <v>1.5228426395939087E-2</v>
      </c>
      <c r="M13" s="139">
        <f t="shared" si="42"/>
        <v>0</v>
      </c>
      <c r="N13" s="176">
        <f t="shared" si="42"/>
        <v>6.25E-2</v>
      </c>
      <c r="O13" s="165">
        <f t="shared" si="42"/>
        <v>5.8823529411764705E-2</v>
      </c>
      <c r="P13" s="140">
        <f>AVERAGE(G13:O13)</f>
        <v>3.1808401927720074E-2</v>
      </c>
      <c r="Q13" s="140">
        <f>AVERAGE(N13:P13)</f>
        <v>5.1043977113161589E-2</v>
      </c>
      <c r="R13" s="140">
        <f>AVERAGE(O13:Q13)</f>
        <v>4.7225302817548782E-2</v>
      </c>
      <c r="S13" s="140">
        <f>AVERAGE(P13:R13)</f>
        <v>4.3359227286143477E-2</v>
      </c>
      <c r="T13" s="140">
        <f t="shared" ref="T13:W13" si="43">AVERAGE(Q13:S13)</f>
        <v>4.7209502405617949E-2</v>
      </c>
      <c r="U13" s="140">
        <f t="shared" si="43"/>
        <v>4.5931344169770072E-2</v>
      </c>
      <c r="V13" s="140">
        <f t="shared" si="43"/>
        <v>4.5500024620510504E-2</v>
      </c>
      <c r="W13" s="140">
        <f t="shared" si="43"/>
        <v>4.6213623731966171E-2</v>
      </c>
      <c r="X13" s="140">
        <f t="shared" ref="X13" si="44">AVERAGE(U13:W13)</f>
        <v>4.5881664174082244E-2</v>
      </c>
      <c r="Y13" s="140">
        <f t="shared" ref="Y13" si="45">AVERAGE(V13:X13)</f>
        <v>4.5865104175519637E-2</v>
      </c>
      <c r="Z13" s="140">
        <f t="shared" ref="Z13:AA13" si="46">AVERAGE(W13:Y13)</f>
        <v>4.5986797360522684E-2</v>
      </c>
      <c r="AA13" s="140">
        <f t="shared" si="46"/>
        <v>4.5911188570041526E-2</v>
      </c>
      <c r="AB13" s="140">
        <f t="shared" ref="AB13" si="47">AVERAGE(Y13:AA13)</f>
        <v>4.5921030035361278E-2</v>
      </c>
      <c r="AC13" s="140">
        <f t="shared" ref="AC13" si="48">AVERAGE(Z13:AB13)</f>
        <v>4.5939671988641829E-2</v>
      </c>
      <c r="AD13" s="140">
        <f t="shared" ref="AD13:AE13" si="49">AVERAGE(AA13:AC13)</f>
        <v>4.5923963531348207E-2</v>
      </c>
      <c r="AE13" s="140">
        <f t="shared" si="49"/>
        <v>4.5928221851783774E-2</v>
      </c>
      <c r="AF13" s="140">
        <f t="shared" ref="AF13" si="50">AVERAGE(AC13:AE13)</f>
        <v>4.5930619123924599E-2</v>
      </c>
      <c r="AG13" s="140">
        <f t="shared" ref="AG13" si="51">AVERAGE(AD13:AF13)</f>
        <v>4.5927601502352193E-2</v>
      </c>
      <c r="AH13" s="140">
        <f t="shared" ref="AH13:AI13" si="52">AVERAGE(AE13:AG13)</f>
        <v>4.5928814159353522E-2</v>
      </c>
      <c r="AI13" s="141">
        <f t="shared" si="52"/>
        <v>4.5929011595210102E-2</v>
      </c>
      <c r="AJ13" s="141">
        <f t="shared" ref="AJ13" si="53">AVERAGE(AG13:AI13)</f>
        <v>4.592847575230527E-2</v>
      </c>
      <c r="AK13" s="141">
        <f t="shared" ref="AK13" si="54">AVERAGE(AH13:AJ13)</f>
        <v>4.5928767168956296E-2</v>
      </c>
      <c r="AL13" s="141">
        <f t="shared" ref="AL13" si="55">AVERAGE(AI13:AK13)</f>
        <v>4.5928751505490556E-2</v>
      </c>
      <c r="AM13" s="141">
        <f t="shared" ref="AM13" si="56">AVERAGE(AJ13:AL13)</f>
        <v>4.5928664808917379E-2</v>
      </c>
      <c r="AN13" s="141">
        <f t="shared" ref="AN13" si="57">AVERAGE(AK13:AM13)</f>
        <v>4.5928727827788084E-2</v>
      </c>
      <c r="AO13" s="197">
        <f>AVERAGE(O13:AN13)</f>
        <v>4.6070461869838555E-2</v>
      </c>
    </row>
    <row r="14" spans="1:41" x14ac:dyDescent="0.25">
      <c r="A14" s="109" t="s">
        <v>1244</v>
      </c>
      <c r="B14" s="109"/>
      <c r="C14" s="109"/>
      <c r="D14" s="109"/>
      <c r="E14" s="109"/>
      <c r="F14" s="105"/>
      <c r="G14" s="105"/>
      <c r="H14" s="105"/>
      <c r="I14" s="132"/>
      <c r="J14" s="133"/>
      <c r="K14" s="133"/>
      <c r="L14" s="133"/>
      <c r="M14" s="133"/>
      <c r="N14" s="174"/>
      <c r="O14" s="132">
        <v>753</v>
      </c>
      <c r="P14" s="133">
        <f>+O14</f>
        <v>753</v>
      </c>
      <c r="Q14" s="133">
        <f t="shared" ref="Q14:AH14" si="58">+P14</f>
        <v>753</v>
      </c>
      <c r="R14" s="133">
        <f t="shared" si="58"/>
        <v>753</v>
      </c>
      <c r="S14" s="133">
        <f t="shared" si="58"/>
        <v>753</v>
      </c>
      <c r="T14" s="133">
        <v>828</v>
      </c>
      <c r="U14" s="133">
        <f t="shared" si="58"/>
        <v>828</v>
      </c>
      <c r="V14" s="133">
        <f t="shared" si="58"/>
        <v>828</v>
      </c>
      <c r="W14" s="133">
        <f t="shared" si="58"/>
        <v>828</v>
      </c>
      <c r="X14" s="133">
        <f t="shared" si="58"/>
        <v>828</v>
      </c>
      <c r="Y14" s="133">
        <v>911</v>
      </c>
      <c r="Z14" s="133">
        <f t="shared" si="58"/>
        <v>911</v>
      </c>
      <c r="AA14" s="133">
        <f t="shared" si="58"/>
        <v>911</v>
      </c>
      <c r="AB14" s="133">
        <f t="shared" si="58"/>
        <v>911</v>
      </c>
      <c r="AC14" s="133">
        <f t="shared" si="58"/>
        <v>911</v>
      </c>
      <c r="AD14" s="133">
        <v>1002</v>
      </c>
      <c r="AE14" s="133">
        <f t="shared" si="58"/>
        <v>1002</v>
      </c>
      <c r="AF14" s="133">
        <f t="shared" si="58"/>
        <v>1002</v>
      </c>
      <c r="AG14" s="133">
        <f t="shared" si="58"/>
        <v>1002</v>
      </c>
      <c r="AH14" s="133">
        <f t="shared" si="58"/>
        <v>1002</v>
      </c>
      <c r="AI14" s="133">
        <v>1102</v>
      </c>
      <c r="AJ14" s="133">
        <f>+AI14</f>
        <v>1102</v>
      </c>
      <c r="AK14" s="133">
        <f>+AJ14</f>
        <v>1102</v>
      </c>
      <c r="AL14" s="133">
        <f>+AK14</f>
        <v>1102</v>
      </c>
      <c r="AM14" s="133">
        <f>+AL14</f>
        <v>1102</v>
      </c>
      <c r="AN14" s="133">
        <v>1212</v>
      </c>
    </row>
    <row r="15" spans="1:41" x14ac:dyDescent="0.25">
      <c r="A15" s="177" t="s">
        <v>1246</v>
      </c>
      <c r="B15" s="177"/>
      <c r="C15" s="177"/>
      <c r="D15" s="177"/>
      <c r="E15" s="177"/>
      <c r="F15" s="105"/>
      <c r="G15" s="105"/>
      <c r="H15" s="105"/>
      <c r="I15" s="132"/>
      <c r="J15" s="133"/>
      <c r="K15" s="133"/>
      <c r="L15" s="133"/>
      <c r="M15" s="133"/>
      <c r="N15" s="174"/>
      <c r="O15" s="132">
        <v>13</v>
      </c>
      <c r="P15" s="133">
        <f>+O15</f>
        <v>13</v>
      </c>
      <c r="Q15" s="133">
        <f t="shared" ref="Q15:AI15" si="59">+P15</f>
        <v>13</v>
      </c>
      <c r="R15" s="133">
        <f t="shared" si="59"/>
        <v>13</v>
      </c>
      <c r="S15" s="133">
        <f t="shared" si="59"/>
        <v>13</v>
      </c>
      <c r="T15" s="133">
        <f t="shared" si="59"/>
        <v>13</v>
      </c>
      <c r="U15" s="133">
        <f t="shared" si="59"/>
        <v>13</v>
      </c>
      <c r="V15" s="133">
        <f t="shared" si="59"/>
        <v>13</v>
      </c>
      <c r="W15" s="133">
        <f t="shared" si="59"/>
        <v>13</v>
      </c>
      <c r="X15" s="133">
        <f t="shared" si="59"/>
        <v>13</v>
      </c>
      <c r="Y15" s="133">
        <f t="shared" si="59"/>
        <v>13</v>
      </c>
      <c r="Z15" s="133">
        <f t="shared" si="59"/>
        <v>13</v>
      </c>
      <c r="AA15" s="133">
        <f t="shared" si="59"/>
        <v>13</v>
      </c>
      <c r="AB15" s="133">
        <f t="shared" si="59"/>
        <v>13</v>
      </c>
      <c r="AC15" s="133">
        <f t="shared" si="59"/>
        <v>13</v>
      </c>
      <c r="AD15" s="133">
        <f t="shared" si="59"/>
        <v>13</v>
      </c>
      <c r="AE15" s="133">
        <f t="shared" si="59"/>
        <v>13</v>
      </c>
      <c r="AF15" s="133">
        <f t="shared" si="59"/>
        <v>13</v>
      </c>
      <c r="AG15" s="133">
        <f t="shared" si="59"/>
        <v>13</v>
      </c>
      <c r="AH15" s="133">
        <f t="shared" si="59"/>
        <v>13</v>
      </c>
      <c r="AI15" s="133">
        <f t="shared" si="59"/>
        <v>13</v>
      </c>
      <c r="AJ15" s="133">
        <f t="shared" ref="AJ15:AN15" si="60">+AI15</f>
        <v>13</v>
      </c>
      <c r="AK15" s="133">
        <f t="shared" si="60"/>
        <v>13</v>
      </c>
      <c r="AL15" s="133">
        <f t="shared" si="60"/>
        <v>13</v>
      </c>
      <c r="AM15" s="133">
        <f t="shared" si="60"/>
        <v>13</v>
      </c>
      <c r="AN15" s="133">
        <f t="shared" si="60"/>
        <v>13</v>
      </c>
    </row>
    <row r="16" spans="1:41" x14ac:dyDescent="0.25">
      <c r="A16" s="109" t="s">
        <v>1245</v>
      </c>
      <c r="B16" s="109"/>
      <c r="C16" s="109"/>
      <c r="D16" s="109"/>
      <c r="E16" s="109"/>
      <c r="F16" s="105"/>
      <c r="G16" s="105"/>
      <c r="H16" s="105"/>
      <c r="I16" s="132"/>
      <c r="J16" s="133"/>
      <c r="K16" s="133"/>
      <c r="L16" s="133"/>
      <c r="M16" s="133"/>
      <c r="N16" s="174"/>
      <c r="O16" s="166">
        <f>+O11*O14*O15</f>
        <v>4405050</v>
      </c>
      <c r="P16" s="142">
        <f t="shared" ref="P16:AI16" si="61">+P11*P14*P15</f>
        <v>4545167.600911703</v>
      </c>
      <c r="Q16" s="142">
        <f t="shared" si="61"/>
        <v>4777171.0319081238</v>
      </c>
      <c r="R16" s="142">
        <f t="shared" si="61"/>
        <v>5002774.3805012079</v>
      </c>
      <c r="S16" s="142">
        <f t="shared" si="61"/>
        <v>5219690.8119266555</v>
      </c>
      <c r="T16" s="142">
        <f t="shared" si="61"/>
        <v>6010543.066660611</v>
      </c>
      <c r="U16" s="142">
        <f t="shared" si="61"/>
        <v>6286615.3889026241</v>
      </c>
      <c r="V16" s="142">
        <f t="shared" si="61"/>
        <v>6572656.5438773734</v>
      </c>
      <c r="W16" s="142">
        <f t="shared" si="61"/>
        <v>6876402.8203155687</v>
      </c>
      <c r="X16" s="142">
        <f t="shared" si="61"/>
        <v>7191903.6252429988</v>
      </c>
      <c r="Y16" s="142">
        <f t="shared" si="61"/>
        <v>8275753.9881499326</v>
      </c>
      <c r="Z16" s="142">
        <f t="shared" si="61"/>
        <v>8656329.4098085221</v>
      </c>
      <c r="AA16" s="142">
        <f t="shared" si="61"/>
        <v>9053751.7816666383</v>
      </c>
      <c r="AB16" s="142">
        <f t="shared" si="61"/>
        <v>9469509.3891652562</v>
      </c>
      <c r="AC16" s="142">
        <f t="shared" si="61"/>
        <v>9904535.5443968698</v>
      </c>
      <c r="AD16" s="142">
        <f t="shared" si="61"/>
        <v>11394193.035872405</v>
      </c>
      <c r="AE16" s="142">
        <f t="shared" si="61"/>
        <v>11917508.061446002</v>
      </c>
      <c r="AF16" s="142">
        <f t="shared" si="61"/>
        <v>12464886.585122578</v>
      </c>
      <c r="AG16" s="142">
        <f t="shared" si="61"/>
        <v>13037368.928976104</v>
      </c>
      <c r="AH16" s="142">
        <f t="shared" si="61"/>
        <v>13636159.823641978</v>
      </c>
      <c r="AI16" s="143">
        <f t="shared" si="61"/>
        <v>15685853.8854874</v>
      </c>
      <c r="AJ16" s="143">
        <f t="shared" ref="AJ16" si="62">+AJ11*AJ14*AJ15</f>
        <v>16406281.245321212</v>
      </c>
      <c r="AK16" s="143">
        <f t="shared" ref="AK16" si="63">+AK11*AK14*AK15</f>
        <v>17159801.516745985</v>
      </c>
      <c r="AL16" s="143">
        <f t="shared" ref="AL16" si="64">+AL11*AL14*AL15</f>
        <v>17947929.776492149</v>
      </c>
      <c r="AM16" s="143">
        <f t="shared" ref="AM16" si="65">+AM11*AM14*AM15</f>
        <v>18772254.227210645</v>
      </c>
      <c r="AN16" s="143">
        <f t="shared" ref="AN16" si="66">+AN11*AN14*AN15</f>
        <v>21594320.561324332</v>
      </c>
    </row>
    <row r="17" spans="1:40" x14ac:dyDescent="0.25">
      <c r="A17" s="111"/>
      <c r="B17" s="111"/>
      <c r="C17" s="111"/>
      <c r="D17" s="111"/>
      <c r="E17" s="111"/>
      <c r="F17" s="105"/>
      <c r="G17" s="105"/>
      <c r="H17" s="105"/>
      <c r="I17" s="132"/>
      <c r="J17" s="133"/>
      <c r="K17" s="133"/>
      <c r="L17" s="133"/>
      <c r="M17" s="133"/>
      <c r="N17" s="174"/>
      <c r="O17" s="167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5"/>
      <c r="AJ17" s="145"/>
      <c r="AK17" s="145"/>
      <c r="AL17" s="145"/>
      <c r="AM17" s="145"/>
      <c r="AN17" s="145"/>
    </row>
    <row r="18" spans="1:40" x14ac:dyDescent="0.25">
      <c r="A18" s="178" t="s">
        <v>1258</v>
      </c>
      <c r="B18" s="178"/>
      <c r="C18" s="178"/>
      <c r="D18" s="178"/>
      <c r="E18" s="178"/>
      <c r="F18" s="117"/>
      <c r="G18" s="117"/>
      <c r="H18" s="117"/>
      <c r="I18" s="146"/>
      <c r="J18" s="147"/>
      <c r="K18" s="147"/>
      <c r="L18" s="147"/>
      <c r="M18" s="147"/>
      <c r="N18" s="179"/>
      <c r="O18" s="168">
        <f>+(((O11*0.45)*O15)+O11)*O14</f>
        <v>2321122.5</v>
      </c>
      <c r="P18" s="148">
        <f t="shared" ref="P18:AI18" si="67">+(((P11*0.45)*P15)+P11)*P14</f>
        <v>2394953.6974034747</v>
      </c>
      <c r="Q18" s="148">
        <f t="shared" si="67"/>
        <v>2517201.6591208195</v>
      </c>
      <c r="R18" s="148">
        <f t="shared" si="67"/>
        <v>2636077.2697256366</v>
      </c>
      <c r="S18" s="148">
        <f t="shared" si="67"/>
        <v>2750375.5432075071</v>
      </c>
      <c r="T18" s="148">
        <f t="shared" si="67"/>
        <v>3167093.846663476</v>
      </c>
      <c r="U18" s="148">
        <f t="shared" si="67"/>
        <v>3312562.7241525366</v>
      </c>
      <c r="V18" s="148">
        <f t="shared" si="67"/>
        <v>3463284.4096584627</v>
      </c>
      <c r="W18" s="148">
        <f t="shared" si="67"/>
        <v>3623335.3322432032</v>
      </c>
      <c r="X18" s="148">
        <f t="shared" si="67"/>
        <v>3789579.9871472726</v>
      </c>
      <c r="Y18" s="148">
        <f t="shared" si="67"/>
        <v>4360685.7552943882</v>
      </c>
      <c r="Z18" s="148">
        <f t="shared" si="67"/>
        <v>4561219.7274760278</v>
      </c>
      <c r="AA18" s="148">
        <f t="shared" si="67"/>
        <v>4770630.7464935742</v>
      </c>
      <c r="AB18" s="148">
        <f t="shared" si="67"/>
        <v>4989703.024290923</v>
      </c>
      <c r="AC18" s="148">
        <f t="shared" si="67"/>
        <v>5218928.3445475819</v>
      </c>
      <c r="AD18" s="148">
        <f t="shared" si="67"/>
        <v>6003863.2535173818</v>
      </c>
      <c r="AE18" s="148">
        <f t="shared" si="67"/>
        <v>6279610.0169927012</v>
      </c>
      <c r="AF18" s="148">
        <f t="shared" si="67"/>
        <v>6568036.392929974</v>
      </c>
      <c r="AG18" s="148">
        <f t="shared" si="67"/>
        <v>6869690.5510374093</v>
      </c>
      <c r="AH18" s="148">
        <f t="shared" si="67"/>
        <v>7185207.2916882727</v>
      </c>
      <c r="AI18" s="149">
        <f t="shared" si="67"/>
        <v>8265238.3935068231</v>
      </c>
      <c r="AJ18" s="149">
        <f t="shared" ref="AJ18:AN18" si="68">+(((AJ11*0.45)*AJ15)+AJ11)*AJ14</f>
        <v>8644848.1946500242</v>
      </c>
      <c r="AK18" s="149">
        <f t="shared" si="68"/>
        <v>9041895.4145930763</v>
      </c>
      <c r="AL18" s="149">
        <f t="shared" si="68"/>
        <v>9457178.3822285552</v>
      </c>
      <c r="AM18" s="149">
        <f t="shared" si="68"/>
        <v>9891533.9581840709</v>
      </c>
      <c r="AN18" s="149">
        <f t="shared" si="68"/>
        <v>11378545.834236281</v>
      </c>
    </row>
    <row r="19" spans="1:40" x14ac:dyDescent="0.25">
      <c r="A19" s="119" t="s">
        <v>1247</v>
      </c>
      <c r="B19" s="119"/>
      <c r="C19" s="119"/>
      <c r="D19" s="119"/>
      <c r="E19" s="119"/>
      <c r="F19" s="120"/>
      <c r="G19" s="120"/>
      <c r="H19" s="120"/>
      <c r="I19" s="150"/>
      <c r="J19" s="151"/>
      <c r="K19" s="151"/>
      <c r="L19" s="151"/>
      <c r="M19" s="151"/>
      <c r="N19" s="180"/>
      <c r="O19" s="169">
        <f>+O18/O8</f>
        <v>6.2166603050794293E-3</v>
      </c>
      <c r="P19" s="152">
        <f>+P18/P8</f>
        <v>6.333689487853531E-3</v>
      </c>
      <c r="Q19" s="152">
        <f>+Q18/Q8</f>
        <v>6.540342653239337E-3</v>
      </c>
      <c r="R19" s="152">
        <f>+R18/R8</f>
        <v>6.7829270155588903E-3</v>
      </c>
      <c r="S19" s="152">
        <f>+S18/S8</f>
        <v>6.9831061078565165E-3</v>
      </c>
      <c r="T19" s="152">
        <f>+T18/T8</f>
        <v>7.9325767098322054E-3</v>
      </c>
      <c r="U19" s="152">
        <f>+U18/U8</f>
        <v>8.1960964942731605E-3</v>
      </c>
      <c r="V19" s="152">
        <f>+V18/V8</f>
        <v>8.4578312223817943E-3</v>
      </c>
      <c r="W19" s="152">
        <f>+W18/W8</f>
        <v>8.7347548656295602E-3</v>
      </c>
      <c r="X19" s="152">
        <f>+X18/X8</f>
        <v>9.0197850657264284E-3</v>
      </c>
      <c r="Y19" s="152">
        <f>+Y18/Y8</f>
        <v>1.0245833266307828E-2</v>
      </c>
      <c r="Z19" s="152">
        <f>+Z18/Z8</f>
        <v>1.0579878915247891E-2</v>
      </c>
      <c r="AA19" s="152">
        <f>+AA18/AA8</f>
        <v>1.0924326592933693E-2</v>
      </c>
      <c r="AB19" s="152">
        <f>+AB18/AB8</f>
        <v>1.1279715807014687E-2</v>
      </c>
      <c r="AC19" s="152">
        <f>+AC18/AC8</f>
        <v>1.164702789803815E-2</v>
      </c>
      <c r="AD19" s="152">
        <f>+AD18/AD8</f>
        <v>1.3227444046265923E-2</v>
      </c>
      <c r="AE19" s="152">
        <f>+AE18/AE8</f>
        <v>1.3657983094826971E-2</v>
      </c>
      <c r="AF19" s="152">
        <f>+AF18/AF8</f>
        <v>1.4102613175784489E-2</v>
      </c>
      <c r="AG19" s="152">
        <f>+AG18/AG8</f>
        <v>1.4561674026464407E-2</v>
      </c>
      <c r="AH19" s="152">
        <f>+AH18/AH8</f>
        <v>1.5035680735134813E-2</v>
      </c>
      <c r="AI19" s="153">
        <f>+AI18/AI8</f>
        <v>1.7074545147950232E-2</v>
      </c>
      <c r="AJ19" s="153">
        <f>+AJ18/AJ8</f>
        <v>1.7630354115986568E-2</v>
      </c>
      <c r="AK19" s="153">
        <f>+AK18/AK8</f>
        <v>1.82042582544098E-2</v>
      </c>
      <c r="AL19" s="153">
        <f>+AL18/AL8</f>
        <v>1.879684648471704E-2</v>
      </c>
      <c r="AM19" s="153">
        <f>+AM18/AM8</f>
        <v>1.940872224423772E-2</v>
      </c>
      <c r="AN19" s="153">
        <f>+AN18/AN8</f>
        <v>2.2040931258817644E-2</v>
      </c>
    </row>
    <row r="20" spans="1:40" ht="4.5" customHeight="1" x14ac:dyDescent="0.25">
      <c r="A20" s="121"/>
      <c r="B20" s="121"/>
      <c r="C20" s="121"/>
      <c r="D20" s="121"/>
      <c r="E20" s="121"/>
      <c r="F20" s="122"/>
      <c r="G20" s="122"/>
      <c r="H20" s="122"/>
      <c r="I20" s="122"/>
      <c r="J20" s="122"/>
      <c r="K20" s="122"/>
      <c r="L20" s="122"/>
      <c r="M20" s="122"/>
      <c r="N20" s="181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</row>
    <row r="21" spans="1:40" ht="15" customHeight="1" x14ac:dyDescent="0.25">
      <c r="A21" s="125" t="s">
        <v>1253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05"/>
      <c r="M21" s="105"/>
      <c r="N21" s="182"/>
      <c r="O21" s="190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1:40" x14ac:dyDescent="0.25">
      <c r="A22" s="177" t="s">
        <v>1248</v>
      </c>
      <c r="B22" s="177"/>
      <c r="C22" s="177"/>
      <c r="D22" s="177"/>
      <c r="E22" s="177"/>
      <c r="F22" s="105"/>
      <c r="G22" s="105"/>
      <c r="H22" s="105"/>
      <c r="I22" s="105"/>
      <c r="J22" s="105"/>
      <c r="K22" s="105"/>
      <c r="L22" s="105"/>
      <c r="M22" s="105"/>
      <c r="N22" s="182"/>
      <c r="O22" s="161"/>
      <c r="P22" s="162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</row>
    <row r="23" spans="1:40" x14ac:dyDescent="0.25">
      <c r="A23" s="183" t="s">
        <v>1252</v>
      </c>
      <c r="B23" s="183"/>
      <c r="C23" s="183"/>
      <c r="D23" s="183"/>
      <c r="E23" s="184">
        <v>1</v>
      </c>
      <c r="F23" s="124"/>
      <c r="G23" s="124"/>
      <c r="H23" s="124"/>
      <c r="I23" s="124"/>
      <c r="J23" s="124"/>
      <c r="K23" s="124"/>
      <c r="L23" s="124"/>
      <c r="M23" s="124"/>
      <c r="N23" s="185"/>
      <c r="O23" s="158">
        <f>+(((O$11*$E23)*O$15)+O$11)*O$14</f>
        <v>4743900</v>
      </c>
      <c r="P23" s="154">
        <f t="shared" ref="P23:AJ33" si="69">+(((P$11*$E23)*P$15)+P$11)*P$14</f>
        <v>4894795.8779049106</v>
      </c>
      <c r="Q23" s="154">
        <f t="shared" si="69"/>
        <v>5144645.7266702875</v>
      </c>
      <c r="R23" s="154">
        <f t="shared" si="69"/>
        <v>5387603.1790013015</v>
      </c>
      <c r="S23" s="154">
        <f t="shared" si="69"/>
        <v>5621205.4897671677</v>
      </c>
      <c r="T23" s="154">
        <f t="shared" si="69"/>
        <v>6472892.5333268112</v>
      </c>
      <c r="U23" s="154">
        <f t="shared" si="69"/>
        <v>6770201.1880489793</v>
      </c>
      <c r="V23" s="154">
        <f t="shared" si="69"/>
        <v>7078245.5087910173</v>
      </c>
      <c r="W23" s="154">
        <f t="shared" si="69"/>
        <v>7405356.8834167663</v>
      </c>
      <c r="X23" s="154">
        <f t="shared" si="69"/>
        <v>7745126.9810309224</v>
      </c>
      <c r="Y23" s="154">
        <f t="shared" si="69"/>
        <v>8912350.4487768505</v>
      </c>
      <c r="Z23" s="154">
        <f t="shared" si="69"/>
        <v>9322200.9028707147</v>
      </c>
      <c r="AA23" s="154">
        <f t="shared" si="69"/>
        <v>9750194.226410225</v>
      </c>
      <c r="AB23" s="154">
        <f t="shared" si="69"/>
        <v>10197933.188331813</v>
      </c>
      <c r="AC23" s="154">
        <f t="shared" si="69"/>
        <v>10666422.893965861</v>
      </c>
      <c r="AD23" s="154">
        <f t="shared" si="69"/>
        <v>12270669.423247205</v>
      </c>
      <c r="AE23" s="154">
        <f t="shared" si="69"/>
        <v>12834239.450788002</v>
      </c>
      <c r="AF23" s="154">
        <f t="shared" si="69"/>
        <v>13423724.014747392</v>
      </c>
      <c r="AG23" s="154">
        <f t="shared" si="69"/>
        <v>14040243.461974265</v>
      </c>
      <c r="AH23" s="154">
        <f t="shared" si="69"/>
        <v>14685095.194691358</v>
      </c>
      <c r="AI23" s="154">
        <f t="shared" si="69"/>
        <v>16892458.030524895</v>
      </c>
      <c r="AJ23" s="154">
        <f t="shared" si="69"/>
        <v>17668302.87957669</v>
      </c>
      <c r="AK23" s="154">
        <f>+(((AK$11*$E23)*AK$15)+AK$11)*AK$14</f>
        <v>18479786.24880337</v>
      </c>
      <c r="AL23" s="154">
        <f>+(((AL$11*$E23)*AL$15)+AL$11)*AL$14</f>
        <v>19328539.759299237</v>
      </c>
      <c r="AM23" s="154">
        <f>+(((AM$11*$E23)*AM$15)+AM$11)*AM$14</f>
        <v>20216273.783149928</v>
      </c>
      <c r="AN23" s="154">
        <f>+(((AN$11*$E23)*AN$15)+AN$11)*AN$14</f>
        <v>23255422.142964665</v>
      </c>
    </row>
    <row r="24" spans="1:40" x14ac:dyDescent="0.25">
      <c r="A24" s="186" t="s">
        <v>1254</v>
      </c>
      <c r="B24" s="186"/>
      <c r="C24" s="186"/>
      <c r="D24" s="186"/>
      <c r="E24" s="186"/>
      <c r="F24" s="124"/>
      <c r="G24" s="124"/>
      <c r="H24" s="124"/>
      <c r="I24" s="124"/>
      <c r="J24" s="124"/>
      <c r="K24" s="124"/>
      <c r="L24" s="124"/>
      <c r="M24" s="124"/>
      <c r="N24" s="185"/>
      <c r="O24" s="170">
        <f>+O23/O$8</f>
        <v>1.2705583105271827E-2</v>
      </c>
      <c r="P24" s="155">
        <f>+P23/P$8</f>
        <v>1.2944766836488965E-2</v>
      </c>
      <c r="Q24" s="155">
        <f t="shared" ref="Q24:AI24" si="70">+Q23/Q$8</f>
        <v>1.3367123670854119E-2</v>
      </c>
      <c r="R24" s="155">
        <f t="shared" si="70"/>
        <v>1.3862916528149558E-2</v>
      </c>
      <c r="S24" s="155">
        <f t="shared" si="70"/>
        <v>1.4272041680290691E-2</v>
      </c>
      <c r="T24" s="155">
        <f t="shared" si="70"/>
        <v>1.6212565538343191E-2</v>
      </c>
      <c r="U24" s="155">
        <f t="shared" si="70"/>
        <v>1.675114611968237E-2</v>
      </c>
      <c r="V24" s="155">
        <f t="shared" si="70"/>
        <v>1.7286078410707315E-2</v>
      </c>
      <c r="W24" s="155">
        <f t="shared" si="70"/>
        <v>1.7852053739972822E-2</v>
      </c>
      <c r="X24" s="155">
        <f t="shared" si="70"/>
        <v>1.8434597214623358E-2</v>
      </c>
      <c r="Y24" s="155">
        <f t="shared" si="70"/>
        <v>2.0940389157417454E-2</v>
      </c>
      <c r="Z24" s="155">
        <f t="shared" si="70"/>
        <v>2.1623110191747518E-2</v>
      </c>
      <c r="AA24" s="155">
        <f t="shared" si="70"/>
        <v>2.2327090846871782E-2</v>
      </c>
      <c r="AB24" s="155">
        <f t="shared" si="70"/>
        <v>2.3053433766161403E-2</v>
      </c>
      <c r="AC24" s="155">
        <f t="shared" si="70"/>
        <v>2.3804144609129066E-2</v>
      </c>
      <c r="AD24" s="155">
        <f t="shared" si="70"/>
        <v>2.7034192211346415E-2</v>
      </c>
      <c r="AE24" s="155">
        <f t="shared" si="70"/>
        <v>2.7914126033223005E-2</v>
      </c>
      <c r="AF24" s="155">
        <f t="shared" si="70"/>
        <v>2.8822859045398958E-2</v>
      </c>
      <c r="AG24" s="155">
        <f t="shared" si="70"/>
        <v>2.976108560153309E-2</v>
      </c>
      <c r="AH24" s="155">
        <f t="shared" si="70"/>
        <v>3.0729858436771878E-2</v>
      </c>
      <c r="AI24" s="156">
        <f t="shared" si="70"/>
        <v>3.4896880594350844E-2</v>
      </c>
      <c r="AJ24" s="156">
        <f t="shared" ref="AJ24" si="71">+AJ23/AJ$8</f>
        <v>3.6032840529023641E-2</v>
      </c>
      <c r="AK24" s="156">
        <f t="shared" ref="AK24" si="72">+AK23/AK$8</f>
        <v>3.7205783293684271E-2</v>
      </c>
      <c r="AL24" s="156">
        <f t="shared" ref="AL24" si="73">+AL23/AL$8</f>
        <v>3.8416912523509282E-2</v>
      </c>
      <c r="AM24" s="156">
        <f t="shared" ref="AM24" si="74">+AM23/AM$8</f>
        <v>3.9667461521069793E-2</v>
      </c>
      <c r="AN24" s="156">
        <f t="shared" ref="AN24" si="75">+AN23/AN$8</f>
        <v>4.5047158777145553E-2</v>
      </c>
    </row>
    <row r="25" spans="1:40" x14ac:dyDescent="0.25">
      <c r="A25" s="183" t="s">
        <v>1252</v>
      </c>
      <c r="B25" s="183"/>
      <c r="C25" s="183"/>
      <c r="D25" s="183"/>
      <c r="E25" s="184">
        <v>0.9</v>
      </c>
      <c r="F25" s="124"/>
      <c r="G25" s="124"/>
      <c r="H25" s="124"/>
      <c r="I25" s="124"/>
      <c r="J25" s="124"/>
      <c r="K25" s="124"/>
      <c r="L25" s="124"/>
      <c r="M25" s="124"/>
      <c r="N25" s="185"/>
      <c r="O25" s="158">
        <f>+(((O$11*$E25)*O$15)+O$11)*O$14</f>
        <v>4303395</v>
      </c>
      <c r="P25" s="154">
        <f t="shared" si="69"/>
        <v>4440279.1178137409</v>
      </c>
      <c r="Q25" s="154">
        <f t="shared" si="69"/>
        <v>4666928.6234794753</v>
      </c>
      <c r="R25" s="154">
        <f t="shared" si="69"/>
        <v>4887325.7409511805</v>
      </c>
      <c r="S25" s="154">
        <f t="shared" si="69"/>
        <v>5099236.408574502</v>
      </c>
      <c r="T25" s="154">
        <f t="shared" si="69"/>
        <v>5871838.2266607508</v>
      </c>
      <c r="U25" s="154">
        <f t="shared" si="69"/>
        <v>6141539.6491587171</v>
      </c>
      <c r="V25" s="154">
        <f t="shared" si="69"/>
        <v>6420979.8544032807</v>
      </c>
      <c r="W25" s="154">
        <f t="shared" si="69"/>
        <v>6717716.6013852088</v>
      </c>
      <c r="X25" s="154">
        <f t="shared" si="69"/>
        <v>7025936.6185066216</v>
      </c>
      <c r="Y25" s="154">
        <f t="shared" si="69"/>
        <v>8084775.0499618584</v>
      </c>
      <c r="Z25" s="154">
        <f t="shared" si="69"/>
        <v>8456567.961889863</v>
      </c>
      <c r="AA25" s="154">
        <f t="shared" si="69"/>
        <v>8844819.0482435599</v>
      </c>
      <c r="AB25" s="154">
        <f t="shared" si="69"/>
        <v>9250982.2494152877</v>
      </c>
      <c r="AC25" s="154">
        <f t="shared" si="69"/>
        <v>9675969.3395261746</v>
      </c>
      <c r="AD25" s="154">
        <f t="shared" si="69"/>
        <v>11131250.119659964</v>
      </c>
      <c r="AE25" s="154">
        <f t="shared" si="69"/>
        <v>11642488.644643404</v>
      </c>
      <c r="AF25" s="154">
        <f t="shared" si="69"/>
        <v>12177235.356235137</v>
      </c>
      <c r="AG25" s="154">
        <f t="shared" si="69"/>
        <v>12736506.569076655</v>
      </c>
      <c r="AH25" s="154">
        <f t="shared" si="69"/>
        <v>13321479.212327162</v>
      </c>
      <c r="AI25" s="154">
        <f t="shared" si="69"/>
        <v>15323872.641976153</v>
      </c>
      <c r="AJ25" s="154">
        <f>+(((AJ$11*$E25)*AJ$15)+AJ$11)*AJ$14</f>
        <v>16027674.75504457</v>
      </c>
      <c r="AK25" s="154">
        <f>+(((AK$11*$E25)*AK$15)+AK$11)*AK$14</f>
        <v>16763806.097128769</v>
      </c>
      <c r="AL25" s="154">
        <f>+(((AL$11*$E25)*AL$15)+AL$11)*AL$14</f>
        <v>17533746.781650025</v>
      </c>
      <c r="AM25" s="154">
        <f>+(((AM$11*$E25)*AM$15)+AM$11)*AM$14</f>
        <v>18339048.360428862</v>
      </c>
      <c r="AN25" s="154">
        <f>+(((AN$11*$E25)*AN$15)+AN$11)*AN$14</f>
        <v>21095990.086832229</v>
      </c>
    </row>
    <row r="26" spans="1:40" x14ac:dyDescent="0.25">
      <c r="A26" s="186" t="s">
        <v>1254</v>
      </c>
      <c r="B26" s="186"/>
      <c r="C26" s="186"/>
      <c r="D26" s="186"/>
      <c r="E26" s="186"/>
      <c r="F26" s="124"/>
      <c r="G26" s="124"/>
      <c r="H26" s="124"/>
      <c r="I26" s="124"/>
      <c r="J26" s="124"/>
      <c r="K26" s="124"/>
      <c r="L26" s="124"/>
      <c r="M26" s="124"/>
      <c r="N26" s="185"/>
      <c r="O26" s="170">
        <f>+O25/O$8</f>
        <v>1.1525778959782301E-2</v>
      </c>
      <c r="P26" s="155">
        <f>+P25/P$8</f>
        <v>1.1742752773100705E-2</v>
      </c>
      <c r="Q26" s="155">
        <f t="shared" ref="Q26" si="76">+Q25/Q$8</f>
        <v>1.2125890758560522E-2</v>
      </c>
      <c r="R26" s="155">
        <f t="shared" ref="R26" si="77">+R25/R$8</f>
        <v>1.2575645707678529E-2</v>
      </c>
      <c r="S26" s="155">
        <f t="shared" ref="S26" si="78">+S25/S$8</f>
        <v>1.2946780667120839E-2</v>
      </c>
      <c r="T26" s="155">
        <f t="shared" ref="T26" si="79">+T25/T$8</f>
        <v>1.4707113024068467E-2</v>
      </c>
      <c r="U26" s="155">
        <f t="shared" ref="U26" si="80">+U25/U$8</f>
        <v>1.5195682551426152E-2</v>
      </c>
      <c r="V26" s="155">
        <f t="shared" ref="V26" si="81">+V25/V$8</f>
        <v>1.5680942558284495E-2</v>
      </c>
      <c r="W26" s="155">
        <f t="shared" ref="W26" si="82">+W25/W$8</f>
        <v>1.6194363035546774E-2</v>
      </c>
      <c r="X26" s="155">
        <f t="shared" ref="X26" si="83">+X25/X$8</f>
        <v>1.6722813187551186E-2</v>
      </c>
      <c r="Y26" s="155">
        <f t="shared" ref="Y26" si="84">+Y25/Y$8</f>
        <v>1.899592444994298E-2</v>
      </c>
      <c r="Z26" s="155">
        <f t="shared" ref="Z26" si="85">+Z25/Z$8</f>
        <v>1.9615249959656678E-2</v>
      </c>
      <c r="AA26" s="155">
        <f t="shared" ref="AA26" si="86">+AA25/AA$8</f>
        <v>2.0253860982519398E-2</v>
      </c>
      <c r="AB26" s="155">
        <f t="shared" ref="AB26" si="87">+AB25/AB$8</f>
        <v>2.0912757773589273E-2</v>
      </c>
      <c r="AC26" s="155">
        <f t="shared" ref="AC26" si="88">+AC25/AC$8</f>
        <v>2.1593759752567082E-2</v>
      </c>
      <c r="AD26" s="155">
        <f t="shared" ref="AD26" si="89">+AD25/AD$8</f>
        <v>2.4523874363149963E-2</v>
      </c>
      <c r="AE26" s="155">
        <f t="shared" ref="AE26" si="90">+AE25/AE$8</f>
        <v>2.5322100044423729E-2</v>
      </c>
      <c r="AF26" s="155">
        <f t="shared" ref="AF26" si="91">+AF25/AF$8</f>
        <v>2.614645070546906E-2</v>
      </c>
      <c r="AG26" s="155">
        <f t="shared" ref="AG26" si="92">+AG25/AG$8</f>
        <v>2.6997556224247876E-2</v>
      </c>
      <c r="AH26" s="155">
        <f t="shared" ref="AH26" si="93">+AH25/AH$8</f>
        <v>2.7876371581928776E-2</v>
      </c>
      <c r="AI26" s="156">
        <f t="shared" ref="AI26" si="94">+AI25/AI$8</f>
        <v>3.1656455967732547E-2</v>
      </c>
      <c r="AJ26" s="156">
        <f t="shared" ref="AJ26" si="95">+AJ25/AJ$8</f>
        <v>3.2686933908471445E-2</v>
      </c>
      <c r="AK26" s="156">
        <f t="shared" ref="AK26" si="96">+AK25/AK$8</f>
        <v>3.3750960559270723E-2</v>
      </c>
      <c r="AL26" s="156">
        <f t="shared" ref="AL26" si="97">+AL25/AL$8</f>
        <v>3.4849627789183421E-2</v>
      </c>
      <c r="AM26" s="156">
        <f t="shared" ref="AM26" si="98">+AM25/AM$8</f>
        <v>3.5984054379827594E-2</v>
      </c>
      <c r="AN26" s="156">
        <f t="shared" ref="AN26" si="99">+AN25/AN$8</f>
        <v>4.086420831926775E-2</v>
      </c>
    </row>
    <row r="27" spans="1:40" x14ac:dyDescent="0.25">
      <c r="A27" s="183" t="s">
        <v>1252</v>
      </c>
      <c r="B27" s="183"/>
      <c r="C27" s="183"/>
      <c r="D27" s="183"/>
      <c r="E27" s="184">
        <v>0.8</v>
      </c>
      <c r="F27" s="124"/>
      <c r="G27" s="124"/>
      <c r="H27" s="124"/>
      <c r="I27" s="124"/>
      <c r="J27" s="124"/>
      <c r="K27" s="124"/>
      <c r="L27" s="124"/>
      <c r="M27" s="124"/>
      <c r="N27" s="185"/>
      <c r="O27" s="158">
        <f>+(((O$11*$E27)*O$15)+O$11)*O$14</f>
        <v>3862890</v>
      </c>
      <c r="P27" s="154">
        <f t="shared" si="69"/>
        <v>3985762.3577225702</v>
      </c>
      <c r="Q27" s="154">
        <f t="shared" si="69"/>
        <v>4189211.520288663</v>
      </c>
      <c r="R27" s="154">
        <f t="shared" si="69"/>
        <v>4387048.3029010594</v>
      </c>
      <c r="S27" s="154">
        <f t="shared" si="69"/>
        <v>4577267.3273818363</v>
      </c>
      <c r="T27" s="154">
        <f t="shared" si="69"/>
        <v>5270783.9199946895</v>
      </c>
      <c r="U27" s="154">
        <f t="shared" si="69"/>
        <v>5512878.110268455</v>
      </c>
      <c r="V27" s="154">
        <f t="shared" si="69"/>
        <v>5763714.200015544</v>
      </c>
      <c r="W27" s="154">
        <f t="shared" si="69"/>
        <v>6030076.3193536522</v>
      </c>
      <c r="X27" s="154">
        <f t="shared" si="69"/>
        <v>6306746.2559823226</v>
      </c>
      <c r="Y27" s="154">
        <f t="shared" si="69"/>
        <v>7257199.6511468636</v>
      </c>
      <c r="Z27" s="154">
        <f t="shared" si="69"/>
        <v>7590935.0209090104</v>
      </c>
      <c r="AA27" s="154">
        <f t="shared" si="69"/>
        <v>7939443.8700768966</v>
      </c>
      <c r="AB27" s="154">
        <f t="shared" si="69"/>
        <v>8304031.3104987629</v>
      </c>
      <c r="AC27" s="154">
        <f t="shared" si="69"/>
        <v>8685515.7850864884</v>
      </c>
      <c r="AD27" s="154">
        <f t="shared" si="69"/>
        <v>9991830.8160727248</v>
      </c>
      <c r="AE27" s="154">
        <f t="shared" si="69"/>
        <v>10450737.838498801</v>
      </c>
      <c r="AF27" s="154">
        <f t="shared" si="69"/>
        <v>10930746.697722878</v>
      </c>
      <c r="AG27" s="154">
        <f t="shared" si="69"/>
        <v>11432769.676179048</v>
      </c>
      <c r="AH27" s="154">
        <f t="shared" si="69"/>
        <v>11957863.229962965</v>
      </c>
      <c r="AI27" s="154">
        <f t="shared" si="69"/>
        <v>13755287.253427414</v>
      </c>
      <c r="AJ27" s="154">
        <f>+(((AJ$11*$E27)*AJ$15)+AJ$11)*AJ$14</f>
        <v>14387046.63051245</v>
      </c>
      <c r="AK27" s="154">
        <f>+(((AK$11*$E27)*AK$15)+AK$11)*AK$14</f>
        <v>15047825.945454171</v>
      </c>
      <c r="AL27" s="154">
        <f>+(((AL$11*$E27)*AL$15)+AL$11)*AL$14</f>
        <v>15738953.804000808</v>
      </c>
      <c r="AM27" s="154">
        <f>+(((AM$11*$E27)*AM$15)+AM$11)*AM$14</f>
        <v>16461822.937707799</v>
      </c>
      <c r="AN27" s="154">
        <f>+(((AN$11*$E27)*AN$15)+AN$11)*AN$14</f>
        <v>18936558.030699797</v>
      </c>
    </row>
    <row r="28" spans="1:40" x14ac:dyDescent="0.25">
      <c r="A28" s="186" t="s">
        <v>1254</v>
      </c>
      <c r="B28" s="186"/>
      <c r="C28" s="186"/>
      <c r="D28" s="186"/>
      <c r="E28" s="186"/>
      <c r="F28" s="124"/>
      <c r="G28" s="124"/>
      <c r="H28" s="124"/>
      <c r="I28" s="124"/>
      <c r="J28" s="124"/>
      <c r="K28" s="124"/>
      <c r="L28" s="124"/>
      <c r="M28" s="124"/>
      <c r="N28" s="185"/>
      <c r="O28" s="170">
        <f>+O27/O$8</f>
        <v>1.0345974814292773E-2</v>
      </c>
      <c r="P28" s="155">
        <f>+P27/P$8</f>
        <v>1.0540738709712444E-2</v>
      </c>
      <c r="Q28" s="155">
        <f t="shared" ref="Q28" si="100">+Q27/Q$8</f>
        <v>1.0884657846266925E-2</v>
      </c>
      <c r="R28" s="155">
        <f t="shared" ref="R28" si="101">+R27/R$8</f>
        <v>1.1288374887207497E-2</v>
      </c>
      <c r="S28" s="155">
        <f t="shared" ref="S28" si="102">+S27/S$8</f>
        <v>1.1621519653950989E-2</v>
      </c>
      <c r="T28" s="155">
        <f t="shared" ref="T28" si="103">+T27/T$8</f>
        <v>1.3201660509793742E-2</v>
      </c>
      <c r="U28" s="155">
        <f t="shared" ref="U28" si="104">+U27/U$8</f>
        <v>1.3640218983169932E-2</v>
      </c>
      <c r="V28" s="155">
        <f t="shared" ref="V28" si="105">+V27/V$8</f>
        <v>1.4075806705861673E-2</v>
      </c>
      <c r="W28" s="155">
        <f t="shared" ref="W28" si="106">+W27/W$8</f>
        <v>1.4536672331120727E-2</v>
      </c>
      <c r="X28" s="155">
        <f t="shared" ref="X28" si="107">+X27/X$8</f>
        <v>1.5011029160479019E-2</v>
      </c>
      <c r="Y28" s="155">
        <f t="shared" ref="Y28" si="108">+Y27/Y$8</f>
        <v>1.7051459742468498E-2</v>
      </c>
      <c r="Z28" s="155">
        <f t="shared" ref="Z28" si="109">+Z27/Z$8</f>
        <v>1.7607389727565835E-2</v>
      </c>
      <c r="AA28" s="155">
        <f t="shared" ref="AA28" si="110">+AA27/AA$8</f>
        <v>1.818063111816702E-2</v>
      </c>
      <c r="AB28" s="155">
        <f t="shared" ref="AB28" si="111">+AB27/AB$8</f>
        <v>1.8772081781017146E-2</v>
      </c>
      <c r="AC28" s="155">
        <f t="shared" ref="AC28" si="112">+AC27/AC$8</f>
        <v>1.9383374896005098E-2</v>
      </c>
      <c r="AD28" s="155">
        <f t="shared" ref="AD28" si="113">+AD27/AD$8</f>
        <v>2.201355651495351E-2</v>
      </c>
      <c r="AE28" s="155">
        <f t="shared" ref="AE28" si="114">+AE27/AE$8</f>
        <v>2.2730074055624445E-2</v>
      </c>
      <c r="AF28" s="155">
        <f t="shared" ref="AF28" si="115">+AF27/AF$8</f>
        <v>2.3470042365539154E-2</v>
      </c>
      <c r="AG28" s="155">
        <f t="shared" ref="AG28" si="116">+AG27/AG$8</f>
        <v>2.4234026846962665E-2</v>
      </c>
      <c r="AH28" s="155">
        <f t="shared" ref="AH28" si="117">+AH27/AH$8</f>
        <v>2.5022884727085675E-2</v>
      </c>
      <c r="AI28" s="156">
        <f t="shared" ref="AI28" si="118">+AI27/AI$8</f>
        <v>2.8416031341114256E-2</v>
      </c>
      <c r="AJ28" s="156">
        <f t="shared" ref="AJ28" si="119">+AJ27/AJ$8</f>
        <v>2.9341027287919253E-2</v>
      </c>
      <c r="AK28" s="156">
        <f t="shared" ref="AK28" si="120">+AK27/AK$8</f>
        <v>3.0296137824857187E-2</v>
      </c>
      <c r="AL28" s="156">
        <f t="shared" ref="AL28" si="121">+AL27/AL$8</f>
        <v>3.1282343054857553E-2</v>
      </c>
      <c r="AM28" s="156">
        <f t="shared" ref="AM28" si="122">+AM27/AM$8</f>
        <v>3.2300647238585403E-2</v>
      </c>
      <c r="AN28" s="156">
        <f t="shared" ref="AN28" si="123">+AN27/AN$8</f>
        <v>3.6681257861389947E-2</v>
      </c>
    </row>
    <row r="29" spans="1:40" x14ac:dyDescent="0.25">
      <c r="A29" s="183" t="s">
        <v>1252</v>
      </c>
      <c r="B29" s="183"/>
      <c r="C29" s="183"/>
      <c r="D29" s="183"/>
      <c r="E29" s="184">
        <v>0.7</v>
      </c>
      <c r="F29" s="124"/>
      <c r="G29" s="124"/>
      <c r="H29" s="124"/>
      <c r="I29" s="124"/>
      <c r="J29" s="124"/>
      <c r="K29" s="124"/>
      <c r="L29" s="124"/>
      <c r="M29" s="124"/>
      <c r="N29" s="185"/>
      <c r="O29" s="158">
        <f>+(((O$11*$E29)*O$15)+O$11)*O$14</f>
        <v>3422385</v>
      </c>
      <c r="P29" s="154">
        <f t="shared" si="69"/>
        <v>3531245.5976313995</v>
      </c>
      <c r="Q29" s="154">
        <f t="shared" si="69"/>
        <v>3711494.4170978502</v>
      </c>
      <c r="R29" s="154">
        <f t="shared" si="69"/>
        <v>3886770.8648509388</v>
      </c>
      <c r="S29" s="154">
        <f t="shared" si="69"/>
        <v>4055298.2461891705</v>
      </c>
      <c r="T29" s="154">
        <f t="shared" si="69"/>
        <v>4669729.6133286282</v>
      </c>
      <c r="U29" s="154">
        <f t="shared" si="69"/>
        <v>4884216.5713781919</v>
      </c>
      <c r="V29" s="154">
        <f t="shared" si="69"/>
        <v>5106448.5456278054</v>
      </c>
      <c r="W29" s="154">
        <f t="shared" si="69"/>
        <v>5342436.0373220956</v>
      </c>
      <c r="X29" s="154">
        <f t="shared" si="69"/>
        <v>5587555.8934580218</v>
      </c>
      <c r="Y29" s="154">
        <f t="shared" si="69"/>
        <v>6429624.2523318706</v>
      </c>
      <c r="Z29" s="154">
        <f t="shared" si="69"/>
        <v>6725302.0799281579</v>
      </c>
      <c r="AA29" s="154">
        <f t="shared" si="69"/>
        <v>7034068.6919102324</v>
      </c>
      <c r="AB29" s="154">
        <f t="shared" si="69"/>
        <v>7357080.3715822371</v>
      </c>
      <c r="AC29" s="154">
        <f t="shared" si="69"/>
        <v>7695062.2306467984</v>
      </c>
      <c r="AD29" s="154">
        <f t="shared" si="69"/>
        <v>8852411.5124854837</v>
      </c>
      <c r="AE29" s="154">
        <f t="shared" si="69"/>
        <v>9258987.0323542021</v>
      </c>
      <c r="AF29" s="154">
        <f t="shared" si="69"/>
        <v>9684258.0392106194</v>
      </c>
      <c r="AG29" s="154">
        <f t="shared" si="69"/>
        <v>10129032.783281434</v>
      </c>
      <c r="AH29" s="154">
        <f t="shared" si="69"/>
        <v>10594247.247598764</v>
      </c>
      <c r="AI29" s="154">
        <f t="shared" si="69"/>
        <v>12186701.864878671</v>
      </c>
      <c r="AJ29" s="154">
        <f>+(((AJ$11*$E29)*AJ$15)+AJ$11)*AJ$14</f>
        <v>12746418.505980326</v>
      </c>
      <c r="AK29" s="154">
        <f>+(((AK$11*$E29)*AK$15)+AK$11)*AK$14</f>
        <v>13331845.793779571</v>
      </c>
      <c r="AL29" s="154">
        <f>+(((AL$11*$E29)*AL$15)+AL$11)*AL$14</f>
        <v>13944160.82635159</v>
      </c>
      <c r="AM29" s="154">
        <f>+(((AM$11*$E29)*AM$15)+AM$11)*AM$14</f>
        <v>14584597.514986731</v>
      </c>
      <c r="AN29" s="154">
        <f>+(((AN$11*$E29)*AN$15)+AN$11)*AN$14</f>
        <v>16777125.974567361</v>
      </c>
    </row>
    <row r="30" spans="1:40" x14ac:dyDescent="0.25">
      <c r="A30" s="186" t="s">
        <v>1254</v>
      </c>
      <c r="B30" s="186"/>
      <c r="C30" s="186"/>
      <c r="D30" s="186"/>
      <c r="E30" s="186"/>
      <c r="F30" s="124"/>
      <c r="G30" s="124"/>
      <c r="H30" s="124"/>
      <c r="I30" s="124"/>
      <c r="J30" s="124"/>
      <c r="K30" s="124"/>
      <c r="L30" s="124"/>
      <c r="M30" s="124"/>
      <c r="N30" s="185"/>
      <c r="O30" s="170">
        <f>+O29/O$8</f>
        <v>9.1661706688032467E-3</v>
      </c>
      <c r="P30" s="155">
        <f>+P29/P$8</f>
        <v>9.3387246463241813E-3</v>
      </c>
      <c r="Q30" s="155">
        <f t="shared" ref="Q30" si="124">+Q29/Q$8</f>
        <v>9.6434249339733269E-3</v>
      </c>
      <c r="R30" s="155">
        <f t="shared" ref="R30" si="125">+R29/R$8</f>
        <v>1.0001104066736467E-2</v>
      </c>
      <c r="S30" s="155">
        <f t="shared" ref="S30" si="126">+S29/S$8</f>
        <v>1.0296258640781139E-2</v>
      </c>
      <c r="T30" s="155">
        <f t="shared" ref="T30" si="127">+T29/T$8</f>
        <v>1.1696207995519016E-2</v>
      </c>
      <c r="U30" s="155">
        <f t="shared" ref="U30" si="128">+U29/U$8</f>
        <v>1.208475541491371E-2</v>
      </c>
      <c r="V30" s="155">
        <f t="shared" ref="V30" si="129">+V29/V$8</f>
        <v>1.2470670853438849E-2</v>
      </c>
      <c r="W30" s="155">
        <f t="shared" ref="W30" si="130">+W29/W$8</f>
        <v>1.287898162669468E-2</v>
      </c>
      <c r="X30" s="155">
        <f t="shared" ref="X30" si="131">+X29/X$8</f>
        <v>1.3299245133406849E-2</v>
      </c>
      <c r="Y30" s="155">
        <f t="shared" ref="Y30" si="132">+Y29/Y$8</f>
        <v>1.510699503499402E-2</v>
      </c>
      <c r="Z30" s="155">
        <f t="shared" ref="Z30" si="133">+Z29/Z$8</f>
        <v>1.5599529495474993E-2</v>
      </c>
      <c r="AA30" s="155">
        <f t="shared" ref="AA30" si="134">+AA29/AA$8</f>
        <v>1.610740125381464E-2</v>
      </c>
      <c r="AB30" s="155">
        <f t="shared" ref="AB30" si="135">+AB29/AB$8</f>
        <v>1.6631405788445013E-2</v>
      </c>
      <c r="AC30" s="155">
        <f t="shared" ref="AC30" si="136">+AC29/AC$8</f>
        <v>1.7172990039443108E-2</v>
      </c>
      <c r="AD30" s="155">
        <f t="shared" ref="AD30" si="137">+AD29/AD$8</f>
        <v>1.9503238666757058E-2</v>
      </c>
      <c r="AE30" s="155">
        <f t="shared" ref="AE30" si="138">+AE29/AE$8</f>
        <v>2.0138048066825169E-2</v>
      </c>
      <c r="AF30" s="155">
        <f t="shared" ref="AF30" si="139">+AF29/AF$8</f>
        <v>2.0793634025609249E-2</v>
      </c>
      <c r="AG30" s="155">
        <f t="shared" ref="AG30" si="140">+AG29/AG$8</f>
        <v>2.1470497469677444E-2</v>
      </c>
      <c r="AH30" s="155">
        <f t="shared" ref="AH30" si="141">+AH29/AH$8</f>
        <v>2.2169397872242563E-2</v>
      </c>
      <c r="AI30" s="156">
        <f t="shared" ref="AI30" si="142">+AI29/AI$8</f>
        <v>2.5175606714495959E-2</v>
      </c>
      <c r="AJ30" s="156">
        <f t="shared" ref="AJ30" si="143">+AJ29/AJ$8</f>
        <v>2.5995120667367051E-2</v>
      </c>
      <c r="AK30" s="156">
        <f t="shared" ref="AK30" si="144">+AK29/AK$8</f>
        <v>2.6841315090443643E-2</v>
      </c>
      <c r="AL30" s="156">
        <f t="shared" ref="AL30" si="145">+AL29/AL$8</f>
        <v>2.7715058320531689E-2</v>
      </c>
      <c r="AM30" s="156">
        <f t="shared" ref="AM30" si="146">+AM29/AM$8</f>
        <v>2.8617240097343205E-2</v>
      </c>
      <c r="AN30" s="156">
        <f t="shared" ref="AN30" si="147">+AN29/AN$8</f>
        <v>3.2498307403512144E-2</v>
      </c>
    </row>
    <row r="31" spans="1:40" x14ac:dyDescent="0.25">
      <c r="A31" s="183" t="s">
        <v>1252</v>
      </c>
      <c r="B31" s="183"/>
      <c r="C31" s="183"/>
      <c r="D31" s="183"/>
      <c r="E31" s="184">
        <v>0.6</v>
      </c>
      <c r="F31" s="124"/>
      <c r="G31" s="124"/>
      <c r="H31" s="124"/>
      <c r="I31" s="124"/>
      <c r="J31" s="124"/>
      <c r="K31" s="124"/>
      <c r="L31" s="124"/>
      <c r="M31" s="124"/>
      <c r="N31" s="185"/>
      <c r="O31" s="158">
        <f>+(((O$11*$E31)*O$15)+O$11)*O$14</f>
        <v>2981880</v>
      </c>
      <c r="P31" s="154">
        <f t="shared" si="69"/>
        <v>3076728.8375402298</v>
      </c>
      <c r="Q31" s="154">
        <f t="shared" si="69"/>
        <v>3233777.313907038</v>
      </c>
      <c r="R31" s="154">
        <f t="shared" si="69"/>
        <v>3386493.4268008173</v>
      </c>
      <c r="S31" s="154">
        <f t="shared" si="69"/>
        <v>3533329.1649965052</v>
      </c>
      <c r="T31" s="154">
        <f t="shared" si="69"/>
        <v>4068675.3066625674</v>
      </c>
      <c r="U31" s="154">
        <f t="shared" si="69"/>
        <v>4255555.0324879298</v>
      </c>
      <c r="V31" s="154">
        <f t="shared" si="69"/>
        <v>4449182.8912400687</v>
      </c>
      <c r="W31" s="154">
        <f t="shared" si="69"/>
        <v>4654795.7552905381</v>
      </c>
      <c r="X31" s="154">
        <f t="shared" si="69"/>
        <v>4868365.5309337219</v>
      </c>
      <c r="Y31" s="154">
        <f t="shared" si="69"/>
        <v>5602048.8535168776</v>
      </c>
      <c r="Z31" s="154">
        <f t="shared" si="69"/>
        <v>5859669.1389473062</v>
      </c>
      <c r="AA31" s="154">
        <f t="shared" si="69"/>
        <v>6128693.5137435691</v>
      </c>
      <c r="AB31" s="154">
        <f t="shared" si="69"/>
        <v>6410129.4326657113</v>
      </c>
      <c r="AC31" s="154">
        <f t="shared" si="69"/>
        <v>6704608.6762071121</v>
      </c>
      <c r="AD31" s="154">
        <f t="shared" si="69"/>
        <v>7712992.2088982426</v>
      </c>
      <c r="AE31" s="154">
        <f t="shared" si="69"/>
        <v>8067236.2262096014</v>
      </c>
      <c r="AF31" s="154">
        <f t="shared" si="69"/>
        <v>8437769.3806983605</v>
      </c>
      <c r="AG31" s="154">
        <f t="shared" si="69"/>
        <v>8825295.8903838228</v>
      </c>
      <c r="AH31" s="154">
        <f t="shared" si="69"/>
        <v>9230631.2652345691</v>
      </c>
      <c r="AI31" s="154">
        <f t="shared" si="69"/>
        <v>10618116.476329932</v>
      </c>
      <c r="AJ31" s="154">
        <f>+(((AJ$11*$E31)*AJ$15)+AJ$11)*AJ$14</f>
        <v>11105790.381448204</v>
      </c>
      <c r="AK31" s="154">
        <f>+(((AK$11*$E31)*AK$15)+AK$11)*AK$14</f>
        <v>11615865.642104974</v>
      </c>
      <c r="AL31" s="154">
        <f>+(((AL$11*$E31)*AL$15)+AL$11)*AL$14</f>
        <v>12149367.848702377</v>
      </c>
      <c r="AM31" s="154">
        <f>+(((AM$11*$E31)*AM$15)+AM$11)*AM$14</f>
        <v>12707372.092265667</v>
      </c>
      <c r="AN31" s="154">
        <f>+(((AN$11*$E31)*AN$15)+AN$11)*AN$14</f>
        <v>14617693.918434931</v>
      </c>
    </row>
    <row r="32" spans="1:40" x14ac:dyDescent="0.25">
      <c r="A32" s="186" t="s">
        <v>1254</v>
      </c>
      <c r="B32" s="186"/>
      <c r="C32" s="186"/>
      <c r="D32" s="186"/>
      <c r="E32" s="186"/>
      <c r="F32" s="124"/>
      <c r="G32" s="124"/>
      <c r="H32" s="124"/>
      <c r="I32" s="124"/>
      <c r="J32" s="124"/>
      <c r="K32" s="124"/>
      <c r="L32" s="124"/>
      <c r="M32" s="124"/>
      <c r="N32" s="185"/>
      <c r="O32" s="170">
        <f>+O31/O$8</f>
        <v>7.9863665233137204E-3</v>
      </c>
      <c r="P32" s="155">
        <f>+P31/P$8</f>
        <v>8.1367105829359219E-3</v>
      </c>
      <c r="Q32" s="155">
        <f t="shared" ref="Q32" si="148">+Q31/Q$8</f>
        <v>8.402192021679732E-3</v>
      </c>
      <c r="R32" s="155">
        <f t="shared" ref="R32" si="149">+R31/R$8</f>
        <v>8.7138332462654341E-3</v>
      </c>
      <c r="S32" s="155">
        <f t="shared" ref="S32" si="150">+S31/S$8</f>
        <v>8.9709976276112907E-3</v>
      </c>
      <c r="T32" s="155">
        <f t="shared" ref="T32" si="151">+T31/T$8</f>
        <v>1.0190755481244292E-2</v>
      </c>
      <c r="U32" s="155">
        <f t="shared" ref="U32" si="152">+U31/U$8</f>
        <v>1.052929184665749E-2</v>
      </c>
      <c r="V32" s="155">
        <f t="shared" ref="V32" si="153">+V31/V$8</f>
        <v>1.0865535001016028E-2</v>
      </c>
      <c r="W32" s="155">
        <f t="shared" ref="W32" si="154">+W31/W$8</f>
        <v>1.122129092226863E-2</v>
      </c>
      <c r="X32" s="155">
        <f t="shared" ref="X32" si="155">+X31/X$8</f>
        <v>1.1587461106334679E-2</v>
      </c>
      <c r="Y32" s="155">
        <f t="shared" ref="Y32" si="156">+Y31/Y$8</f>
        <v>1.3162530327519543E-2</v>
      </c>
      <c r="Z32" s="155">
        <f t="shared" ref="Z32" si="157">+Z31/Z$8</f>
        <v>1.3591669263384154E-2</v>
      </c>
      <c r="AA32" s="155">
        <f t="shared" ref="AA32" si="158">+AA31/AA$8</f>
        <v>1.4034171389462261E-2</v>
      </c>
      <c r="AB32" s="155">
        <f t="shared" ref="AB32" si="159">+AB31/AB$8</f>
        <v>1.4490729795872882E-2</v>
      </c>
      <c r="AC32" s="155">
        <f t="shared" ref="AC32" si="160">+AC31/AC$8</f>
        <v>1.4962605182881126E-2</v>
      </c>
      <c r="AD32" s="155">
        <f t="shared" ref="AD32" si="161">+AD31/AD$8</f>
        <v>1.6992920818560603E-2</v>
      </c>
      <c r="AE32" s="155">
        <f t="shared" ref="AE32" si="162">+AE31/AE$8</f>
        <v>1.7546022078025889E-2</v>
      </c>
      <c r="AF32" s="155">
        <f t="shared" ref="AF32" si="163">+AF31/AF$8</f>
        <v>1.8117225685679344E-2</v>
      </c>
      <c r="AG32" s="155">
        <f t="shared" ref="AG32" si="164">+AG31/AG$8</f>
        <v>1.8706968092392227E-2</v>
      </c>
      <c r="AH32" s="155">
        <f t="shared" ref="AH32" si="165">+AH31/AH$8</f>
        <v>1.9315911017399469E-2</v>
      </c>
      <c r="AI32" s="156">
        <f t="shared" ref="AI32" si="166">+AI31/AI$8</f>
        <v>2.1935182087877668E-2</v>
      </c>
      <c r="AJ32" s="156">
        <f t="shared" ref="AJ32" si="167">+AJ31/AJ$8</f>
        <v>2.2649214046814855E-2</v>
      </c>
      <c r="AK32" s="156">
        <f t="shared" ref="AK32" si="168">+AK31/AK$8</f>
        <v>2.338649235603011E-2</v>
      </c>
      <c r="AL32" s="156">
        <f t="shared" ref="AL32" si="169">+AL31/AL$8</f>
        <v>2.4147773586205831E-2</v>
      </c>
      <c r="AM32" s="156">
        <f t="shared" ref="AM32" si="170">+AM31/AM$8</f>
        <v>2.493383295610101E-2</v>
      </c>
      <c r="AN32" s="156">
        <f t="shared" ref="AN32" si="171">+AN31/AN$8</f>
        <v>2.8315356945634345E-2</v>
      </c>
    </row>
    <row r="33" spans="1:40" x14ac:dyDescent="0.25">
      <c r="A33" s="183" t="s">
        <v>1252</v>
      </c>
      <c r="B33" s="183"/>
      <c r="C33" s="183"/>
      <c r="D33" s="183"/>
      <c r="E33" s="184">
        <v>0.5</v>
      </c>
      <c r="F33" s="124"/>
      <c r="G33" s="124"/>
      <c r="H33" s="124"/>
      <c r="I33" s="124"/>
      <c r="J33" s="124"/>
      <c r="K33" s="124"/>
      <c r="L33" s="124"/>
      <c r="M33" s="124"/>
      <c r="N33" s="185"/>
      <c r="O33" s="158">
        <f>+(((O$11*$E33)*O$15)+O$11)*O$14</f>
        <v>2541375</v>
      </c>
      <c r="P33" s="154">
        <f t="shared" si="69"/>
        <v>2622212.0774490596</v>
      </c>
      <c r="Q33" s="154">
        <f t="shared" si="69"/>
        <v>2756060.2107162257</v>
      </c>
      <c r="R33" s="154">
        <f t="shared" si="69"/>
        <v>2886215.9887506971</v>
      </c>
      <c r="S33" s="154">
        <f t="shared" si="69"/>
        <v>3011360.08380384</v>
      </c>
      <c r="T33" s="154">
        <f t="shared" si="69"/>
        <v>3467620.9999965057</v>
      </c>
      <c r="U33" s="154">
        <f t="shared" si="69"/>
        <v>3626893.4935976677</v>
      </c>
      <c r="V33" s="154">
        <f t="shared" si="69"/>
        <v>3791917.2368523311</v>
      </c>
      <c r="W33" s="154">
        <f t="shared" si="69"/>
        <v>3967155.4732589815</v>
      </c>
      <c r="X33" s="154">
        <f t="shared" si="69"/>
        <v>4149175.168409423</v>
      </c>
      <c r="Y33" s="154">
        <f t="shared" si="69"/>
        <v>4774473.4547018837</v>
      </c>
      <c r="Z33" s="154">
        <f t="shared" si="69"/>
        <v>4994036.1979664546</v>
      </c>
      <c r="AA33" s="154">
        <f t="shared" si="69"/>
        <v>5223318.3355769059</v>
      </c>
      <c r="AB33" s="154">
        <f t="shared" si="69"/>
        <v>5463178.4937491855</v>
      </c>
      <c r="AC33" s="154">
        <f t="shared" si="69"/>
        <v>5714155.121767425</v>
      </c>
      <c r="AD33" s="154">
        <f t="shared" si="69"/>
        <v>6573572.9053110024</v>
      </c>
      <c r="AE33" s="154">
        <f t="shared" si="69"/>
        <v>6875485.4200650016</v>
      </c>
      <c r="AF33" s="154">
        <f t="shared" si="69"/>
        <v>7191280.7221861025</v>
      </c>
      <c r="AG33" s="154">
        <f t="shared" si="69"/>
        <v>7521558.9974862142</v>
      </c>
      <c r="AH33" s="154">
        <f t="shared" si="69"/>
        <v>7867015.2828703709</v>
      </c>
      <c r="AI33" s="154">
        <f t="shared" si="69"/>
        <v>9049531.0877811927</v>
      </c>
      <c r="AJ33" s="154">
        <f>+(((AJ$11*$E33)*AJ$15)+AJ$11)*AJ$14</f>
        <v>9465162.2569160834</v>
      </c>
      <c r="AK33" s="154">
        <f>+(((AK$11*$E33)*AK$15)+AK$11)*AK$14</f>
        <v>9899885.4904303756</v>
      </c>
      <c r="AL33" s="154">
        <f>+(((AL$11*$E33)*AL$15)+AL$11)*AL$14</f>
        <v>10354574.871053163</v>
      </c>
      <c r="AM33" s="154">
        <f>+(((AM$11*$E33)*AM$15)+AM$11)*AM$14</f>
        <v>10830146.669544604</v>
      </c>
      <c r="AN33" s="154">
        <f>+(((AN$11*$E33)*AN$15)+AN$11)*AN$14</f>
        <v>12458261.862302499</v>
      </c>
    </row>
    <row r="34" spans="1:40" x14ac:dyDescent="0.25">
      <c r="A34" s="186" t="s">
        <v>1254</v>
      </c>
      <c r="B34" s="186"/>
      <c r="C34" s="186"/>
      <c r="D34" s="186"/>
      <c r="E34" s="186"/>
      <c r="F34" s="124"/>
      <c r="G34" s="124"/>
      <c r="H34" s="124"/>
      <c r="I34" s="124"/>
      <c r="J34" s="124"/>
      <c r="K34" s="124"/>
      <c r="L34" s="124"/>
      <c r="M34" s="124"/>
      <c r="N34" s="185"/>
      <c r="O34" s="170">
        <f>+O33/O$8</f>
        <v>6.8065623778241933E-3</v>
      </c>
      <c r="P34" s="155">
        <f>+P33/P$8</f>
        <v>6.9346965195476607E-3</v>
      </c>
      <c r="Q34" s="155">
        <f t="shared" ref="Q34" si="172">+Q33/Q$8</f>
        <v>7.1609591093861353E-3</v>
      </c>
      <c r="R34" s="155">
        <f t="shared" ref="R34" si="173">+R33/R$8</f>
        <v>7.4265624257944061E-3</v>
      </c>
      <c r="S34" s="155">
        <f t="shared" ref="S34" si="174">+S33/S$8</f>
        <v>7.6457366144414415E-3</v>
      </c>
      <c r="T34" s="155">
        <f t="shared" ref="T34" si="175">+T33/T$8</f>
        <v>8.6853029669695658E-3</v>
      </c>
      <c r="U34" s="155">
        <f t="shared" ref="U34" si="176">+U33/U$8</f>
        <v>8.9738282784012705E-3</v>
      </c>
      <c r="V34" s="155">
        <f t="shared" ref="V34" si="177">+V33/V$8</f>
        <v>9.2603991485932045E-3</v>
      </c>
      <c r="W34" s="155">
        <f t="shared" ref="W34" si="178">+W33/W$8</f>
        <v>9.5636002178425827E-3</v>
      </c>
      <c r="X34" s="155">
        <f t="shared" ref="X34" si="179">+X33/X$8</f>
        <v>9.8756770792625126E-3</v>
      </c>
      <c r="Y34" s="155">
        <f t="shared" ref="Y34" si="180">+Y33/Y$8</f>
        <v>1.1218065620045063E-2</v>
      </c>
      <c r="Z34" s="155">
        <f t="shared" ref="Z34" si="181">+Z33/Z$8</f>
        <v>1.1583809031293314E-2</v>
      </c>
      <c r="AA34" s="155">
        <f t="shared" ref="AA34" si="182">+AA33/AA$8</f>
        <v>1.1960941525109882E-2</v>
      </c>
      <c r="AB34" s="155">
        <f t="shared" ref="AB34" si="183">+AB33/AB$8</f>
        <v>1.2350053803300752E-2</v>
      </c>
      <c r="AC34" s="155">
        <f t="shared" ref="AC34" si="184">+AC33/AC$8</f>
        <v>1.2752220326319142E-2</v>
      </c>
      <c r="AD34" s="155">
        <f t="shared" ref="AD34" si="185">+AD33/AD$8</f>
        <v>1.4482602970364151E-2</v>
      </c>
      <c r="AE34" s="155">
        <f t="shared" ref="AE34" si="186">+AE33/AE$8</f>
        <v>1.4953996089226611E-2</v>
      </c>
      <c r="AF34" s="155">
        <f t="shared" ref="AF34" si="187">+AF33/AF$8</f>
        <v>1.544081734574944E-2</v>
      </c>
      <c r="AG34" s="155">
        <f t="shared" ref="AG34" si="188">+AG33/AG$8</f>
        <v>1.5943438715107013E-2</v>
      </c>
      <c r="AH34" s="155">
        <f t="shared" ref="AH34" si="189">+AH33/AH$8</f>
        <v>1.6462424162556364E-2</v>
      </c>
      <c r="AI34" s="156">
        <f t="shared" ref="AI34" si="190">+AI33/AI$8</f>
        <v>1.8694757461259377E-2</v>
      </c>
      <c r="AJ34" s="156">
        <f t="shared" ref="AJ34" si="191">+AJ33/AJ$8</f>
        <v>1.9303307426262663E-2</v>
      </c>
      <c r="AK34" s="156">
        <f t="shared" ref="AK34" si="192">+AK33/AK$8</f>
        <v>1.993166962161657E-2</v>
      </c>
      <c r="AL34" s="156">
        <f t="shared" ref="AL34" si="193">+AL33/AL$8</f>
        <v>2.058048885187997E-2</v>
      </c>
      <c r="AM34" s="156">
        <f t="shared" ref="AM34" si="194">+AM33/AM$8</f>
        <v>2.1250425814858816E-2</v>
      </c>
      <c r="AN34" s="156">
        <f t="shared" ref="AN34" si="195">+AN33/AN$8</f>
        <v>2.4132406487756546E-2</v>
      </c>
    </row>
    <row r="35" spans="1:40" ht="5.25" customHeight="1" x14ac:dyDescent="0.25">
      <c r="A35" s="126"/>
      <c r="B35" s="126"/>
      <c r="C35" s="126"/>
      <c r="D35" s="126"/>
      <c r="E35" s="187"/>
      <c r="F35" s="118"/>
      <c r="G35" s="118"/>
      <c r="H35" s="118"/>
      <c r="I35" s="118"/>
      <c r="J35" s="118"/>
      <c r="K35" s="118"/>
      <c r="L35" s="118"/>
      <c r="M35" s="118"/>
      <c r="N35" s="18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</row>
    <row r="36" spans="1:40" ht="15" customHeight="1" x14ac:dyDescent="0.25">
      <c r="A36" s="157" t="s">
        <v>1256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05"/>
      <c r="M36" s="105"/>
      <c r="N36" s="182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</row>
    <row r="37" spans="1:40" x14ac:dyDescent="0.25">
      <c r="A37" s="177" t="s">
        <v>1248</v>
      </c>
      <c r="B37" s="177"/>
      <c r="C37" s="177"/>
      <c r="D37" s="177"/>
      <c r="E37" s="177"/>
      <c r="F37" s="105"/>
      <c r="G37" s="105"/>
      <c r="H37" s="105"/>
      <c r="I37" s="105"/>
      <c r="J37" s="105"/>
      <c r="K37" s="105"/>
      <c r="L37" s="105"/>
      <c r="M37" s="105"/>
      <c r="N37" s="182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</row>
    <row r="38" spans="1:40" x14ac:dyDescent="0.25">
      <c r="A38" s="183" t="s">
        <v>1252</v>
      </c>
      <c r="B38" s="183"/>
      <c r="C38" s="183"/>
      <c r="D38" s="183"/>
      <c r="E38" s="184">
        <v>1</v>
      </c>
      <c r="F38" s="124"/>
      <c r="G38" s="124"/>
      <c r="H38" s="124"/>
      <c r="I38" s="124"/>
      <c r="J38" s="124"/>
      <c r="K38" s="124"/>
      <c r="L38" s="124"/>
      <c r="M38" s="124"/>
      <c r="N38" s="185"/>
      <c r="O38" s="158">
        <f>+(((O$11*$E38)*O$15)+O$11)*O$14</f>
        <v>4743900</v>
      </c>
      <c r="P38" s="154">
        <f>+(((P$11*$E38)*P$15)+P$11)*P$14</f>
        <v>4894795.8779049106</v>
      </c>
      <c r="Q38" s="154">
        <f>+(((Q$11*$E38)*Q$15)+Q$11)*Q$14</f>
        <v>5144645.7266702875</v>
      </c>
      <c r="R38" s="154">
        <f>+(((R$11*$E38)*R$15)+R$11)*R$14</f>
        <v>5387603.1790013015</v>
      </c>
      <c r="S38" s="154">
        <f>+(((S$11*$E38)*S$15)+S$11)*S$14</f>
        <v>5621205.4897671677</v>
      </c>
      <c r="T38" s="154">
        <f>+(((T$11*$E38)*T$15)+T$11)*T$14</f>
        <v>6472892.5333268112</v>
      </c>
      <c r="U38" s="154">
        <f>+(((U$11*$E38)*U$15)+U$11)*U$14</f>
        <v>6770201.1880489793</v>
      </c>
      <c r="V38" s="154">
        <f>+(((V$11*$E38)*V$15)+V$11)*V$14</f>
        <v>7078245.5087910173</v>
      </c>
      <c r="W38" s="154">
        <f>+(((W$11*$E38)*W$15)+W$11)*W$14</f>
        <v>7405356.8834167663</v>
      </c>
      <c r="X38" s="154">
        <f>+(((X$11*$E38)*X$15)+X$11)*X$14</f>
        <v>7745126.9810309224</v>
      </c>
      <c r="Y38" s="154">
        <f>+(((Y$11*$E38)*Y$15)+Y$11)*Y$14</f>
        <v>8912350.4487768505</v>
      </c>
      <c r="Z38" s="154">
        <f>+(((Z$11*$E38)*Z$15)+Z$11)*Z$14</f>
        <v>9322200.9028707147</v>
      </c>
      <c r="AA38" s="154">
        <f>+(((AA$11*$E38)*AA$15)+AA$11)*AA$14</f>
        <v>9750194.226410225</v>
      </c>
      <c r="AB38" s="154">
        <f>+(((AB$11*$E38)*AB$15)+AB$11)*AB$14</f>
        <v>10197933.188331813</v>
      </c>
      <c r="AC38" s="154">
        <f>+(((AC$11*$E38)*AC$15)+AC$11)*AC$14</f>
        <v>10666422.893965861</v>
      </c>
      <c r="AD38" s="154">
        <f>+(((AD$11*$E38)*AD$15)+AD$11)*AD$14</f>
        <v>12270669.423247205</v>
      </c>
      <c r="AE38" s="154">
        <f>+(((AE$11*$E38)*AE$15)+AE$11)*AE$14</f>
        <v>12834239.450788002</v>
      </c>
      <c r="AF38" s="154">
        <f>+(((AF$11*$E38)*AF$15)+AF$11)*AF$14</f>
        <v>13423724.014747392</v>
      </c>
      <c r="AG38" s="154">
        <f>+(((AG$11*$E38)*AG$15)+AG$11)*AG$14</f>
        <v>14040243.461974265</v>
      </c>
      <c r="AH38" s="154">
        <f>+(((AH$11*$E38)*AH$15)+AH$11)*AH$14</f>
        <v>14685095.194691358</v>
      </c>
      <c r="AI38" s="154">
        <f>+(((AI$11*$E38)*AI$15)+AI$11)*AI$14</f>
        <v>16892458.030524895</v>
      </c>
      <c r="AJ38" s="154">
        <f>+(((AJ$11*$E38)*AJ$15)+AJ$11)*AJ$14</f>
        <v>17668302.87957669</v>
      </c>
      <c r="AK38" s="154">
        <f>+(((AK$11*$E38)*AK$15)+AK$11)*AK$14</f>
        <v>18479786.24880337</v>
      </c>
      <c r="AL38" s="154">
        <f>+(((AL$11*$E38)*AL$15)+AL$11)*AL$14</f>
        <v>19328539.759299237</v>
      </c>
      <c r="AM38" s="154">
        <f>+(((AM$11*$E38)*AM$15)+AM$11)*AM$14</f>
        <v>20216273.783149928</v>
      </c>
      <c r="AN38" s="154">
        <f>+(((AN$11*$E38)*AN$15)+AN$11)*AN$14</f>
        <v>23255422.142964665</v>
      </c>
    </row>
    <row r="39" spans="1:40" x14ac:dyDescent="0.25">
      <c r="A39" s="186" t="s">
        <v>1255</v>
      </c>
      <c r="B39" s="186"/>
      <c r="C39" s="186"/>
      <c r="D39" s="186"/>
      <c r="E39" s="186"/>
      <c r="F39" s="124"/>
      <c r="G39" s="124"/>
      <c r="H39" s="124"/>
      <c r="I39" s="124"/>
      <c r="J39" s="124"/>
      <c r="K39" s="124"/>
      <c r="L39" s="124"/>
      <c r="M39" s="124"/>
      <c r="N39" s="185"/>
      <c r="O39" s="170">
        <f>+(O38-O$18)/O18</f>
        <v>1.0437956204379562</v>
      </c>
      <c r="P39" s="155">
        <f t="shared" ref="P39:AI39" si="196">+(P38-P$18)/P18</f>
        <v>1.0437956204379557</v>
      </c>
      <c r="Q39" s="155">
        <f t="shared" si="196"/>
        <v>1.0437956204379559</v>
      </c>
      <c r="R39" s="155">
        <f t="shared" si="196"/>
        <v>1.0437956204379564</v>
      </c>
      <c r="S39" s="155">
        <f t="shared" si="196"/>
        <v>1.0437956204379562</v>
      </c>
      <c r="T39" s="155">
        <f t="shared" si="196"/>
        <v>1.0437956204379559</v>
      </c>
      <c r="U39" s="155">
        <f t="shared" si="196"/>
        <v>1.0437956204379559</v>
      </c>
      <c r="V39" s="155">
        <f t="shared" si="196"/>
        <v>1.0437956204379557</v>
      </c>
      <c r="W39" s="155">
        <f t="shared" si="196"/>
        <v>1.0437956204379564</v>
      </c>
      <c r="X39" s="155">
        <f t="shared" si="196"/>
        <v>1.0437956204379564</v>
      </c>
      <c r="Y39" s="155">
        <f t="shared" si="196"/>
        <v>1.0437956204379559</v>
      </c>
      <c r="Z39" s="155">
        <f t="shared" si="196"/>
        <v>1.0437956204379564</v>
      </c>
      <c r="AA39" s="155">
        <f t="shared" si="196"/>
        <v>1.0437956204379564</v>
      </c>
      <c r="AB39" s="155">
        <f t="shared" si="196"/>
        <v>1.0437956204379559</v>
      </c>
      <c r="AC39" s="155">
        <f t="shared" si="196"/>
        <v>1.0437956204379562</v>
      </c>
      <c r="AD39" s="155">
        <f t="shared" si="196"/>
        <v>1.0437956204379564</v>
      </c>
      <c r="AE39" s="155">
        <f t="shared" si="196"/>
        <v>1.0437956204379562</v>
      </c>
      <c r="AF39" s="155">
        <f t="shared" si="196"/>
        <v>1.0437956204379562</v>
      </c>
      <c r="AG39" s="155">
        <f t="shared" si="196"/>
        <v>1.0437956204379559</v>
      </c>
      <c r="AH39" s="155">
        <f t="shared" si="196"/>
        <v>1.0437956204379559</v>
      </c>
      <c r="AI39" s="156">
        <f t="shared" si="196"/>
        <v>1.0437956204379564</v>
      </c>
      <c r="AJ39" s="156">
        <f t="shared" ref="AJ39" si="197">+(AJ38-AJ$18)/AJ18</f>
        <v>1.0437956204379562</v>
      </c>
      <c r="AK39" s="156">
        <f t="shared" ref="AK39" si="198">+(AK38-AK$18)/AK18</f>
        <v>1.0437956204379564</v>
      </c>
      <c r="AL39" s="156">
        <f t="shared" ref="AL39" si="199">+(AL38-AL$18)/AL18</f>
        <v>1.0437956204379562</v>
      </c>
      <c r="AM39" s="156">
        <f t="shared" ref="AM39" si="200">+(AM38-AM$18)/AM18</f>
        <v>1.0437956204379564</v>
      </c>
      <c r="AN39" s="156">
        <f t="shared" ref="AN39" si="201">+(AN38-AN$18)/AN18</f>
        <v>1.0437956204379564</v>
      </c>
    </row>
    <row r="40" spans="1:40" x14ac:dyDescent="0.25">
      <c r="A40" s="183" t="s">
        <v>1252</v>
      </c>
      <c r="B40" s="183"/>
      <c r="C40" s="183"/>
      <c r="D40" s="183"/>
      <c r="E40" s="184">
        <v>0.9</v>
      </c>
      <c r="F40" s="124"/>
      <c r="G40" s="124"/>
      <c r="H40" s="124"/>
      <c r="I40" s="124"/>
      <c r="J40" s="124"/>
      <c r="K40" s="124"/>
      <c r="L40" s="124"/>
      <c r="M40" s="124"/>
      <c r="N40" s="185"/>
      <c r="O40" s="158">
        <f>+(((O$11*$E40)*O$15)+O$11)*O$14</f>
        <v>4303395</v>
      </c>
      <c r="P40" s="154">
        <f>+(((P$11*$E40)*P$15)+P$11)*P$14</f>
        <v>4440279.1178137409</v>
      </c>
      <c r="Q40" s="154">
        <f>+(((Q$11*$E40)*Q$15)+Q$11)*Q$14</f>
        <v>4666928.6234794753</v>
      </c>
      <c r="R40" s="154">
        <f>+(((R$11*$E40)*R$15)+R$11)*R$14</f>
        <v>4887325.7409511805</v>
      </c>
      <c r="S40" s="154">
        <f>+(((S$11*$E40)*S$15)+S$11)*S$14</f>
        <v>5099236.408574502</v>
      </c>
      <c r="T40" s="154">
        <f>+(((T$11*$E40)*T$15)+T$11)*T$14</f>
        <v>5871838.2266607508</v>
      </c>
      <c r="U40" s="154">
        <f>+(((U$11*$E40)*U$15)+U$11)*U$14</f>
        <v>6141539.6491587171</v>
      </c>
      <c r="V40" s="154">
        <f>+(((V$11*$E40)*V$15)+V$11)*V$14</f>
        <v>6420979.8544032807</v>
      </c>
      <c r="W40" s="154">
        <f>+(((W$11*$E40)*W$15)+W$11)*W$14</f>
        <v>6717716.6013852088</v>
      </c>
      <c r="X40" s="154">
        <f>+(((X$11*$E40)*X$15)+X$11)*X$14</f>
        <v>7025936.6185066216</v>
      </c>
      <c r="Y40" s="154">
        <f>+(((Y$11*$E40)*Y$15)+Y$11)*Y$14</f>
        <v>8084775.0499618584</v>
      </c>
      <c r="Z40" s="154">
        <f>+(((Z$11*$E40)*Z$15)+Z$11)*Z$14</f>
        <v>8456567.961889863</v>
      </c>
      <c r="AA40" s="154">
        <f>+(((AA$11*$E40)*AA$15)+AA$11)*AA$14</f>
        <v>8844819.0482435599</v>
      </c>
      <c r="AB40" s="154">
        <f>+(((AB$11*$E40)*AB$15)+AB$11)*AB$14</f>
        <v>9250982.2494152877</v>
      </c>
      <c r="AC40" s="154">
        <f>+(((AC$11*$E40)*AC$15)+AC$11)*AC$14</f>
        <v>9675969.3395261746</v>
      </c>
      <c r="AD40" s="154">
        <f>+(((AD$11*$E40)*AD$15)+AD$11)*AD$14</f>
        <v>11131250.119659964</v>
      </c>
      <c r="AE40" s="154">
        <f>+(((AE$11*$E40)*AE$15)+AE$11)*AE$14</f>
        <v>11642488.644643404</v>
      </c>
      <c r="AF40" s="154">
        <f>+(((AF$11*$E40)*AF$15)+AF$11)*AF$14</f>
        <v>12177235.356235137</v>
      </c>
      <c r="AG40" s="154">
        <f>+(((AG$11*$E40)*AG$15)+AG$11)*AG$14</f>
        <v>12736506.569076655</v>
      </c>
      <c r="AH40" s="154">
        <f>+(((AH$11*$E40)*AH$15)+AH$11)*AH$14</f>
        <v>13321479.212327162</v>
      </c>
      <c r="AI40" s="154">
        <f>+(((AI$11*$E40)*AI$15)+AI$11)*AI$14</f>
        <v>15323872.641976153</v>
      </c>
      <c r="AJ40" s="154">
        <f>+(((AJ$11*$E40)*AJ$15)+AJ$11)*AJ$14</f>
        <v>16027674.75504457</v>
      </c>
      <c r="AK40" s="154">
        <f>+(((AK$11*$E40)*AK$15)+AK$11)*AK$14</f>
        <v>16763806.097128769</v>
      </c>
      <c r="AL40" s="154">
        <f>+(((AL$11*$E40)*AL$15)+AL$11)*AL$14</f>
        <v>17533746.781650025</v>
      </c>
      <c r="AM40" s="154">
        <f>+(((AM$11*$E40)*AM$15)+AM$11)*AM$14</f>
        <v>18339048.360428862</v>
      </c>
      <c r="AN40" s="154">
        <f>+(((AN$11*$E40)*AN$15)+AN$11)*AN$14</f>
        <v>21095990.086832229</v>
      </c>
    </row>
    <row r="41" spans="1:40" x14ac:dyDescent="0.25">
      <c r="A41" s="186" t="s">
        <v>1255</v>
      </c>
      <c r="B41" s="186"/>
      <c r="C41" s="186"/>
      <c r="D41" s="186"/>
      <c r="E41" s="186"/>
      <c r="F41" s="124"/>
      <c r="G41" s="124"/>
      <c r="H41" s="124"/>
      <c r="I41" s="124"/>
      <c r="J41" s="124"/>
      <c r="K41" s="124"/>
      <c r="L41" s="124"/>
      <c r="M41" s="124"/>
      <c r="N41" s="185"/>
      <c r="O41" s="170">
        <f>+(O40-O$18)/O18</f>
        <v>0.85401459854014594</v>
      </c>
      <c r="P41" s="155">
        <f>+(P40-P$18)/P18</f>
        <v>0.85401459854014572</v>
      </c>
      <c r="Q41" s="155">
        <f>+(Q40-Q$18)/Q18</f>
        <v>0.85401459854014583</v>
      </c>
      <c r="R41" s="155">
        <f>+(R40-R$18)/R18</f>
        <v>0.85401459854014605</v>
      </c>
      <c r="S41" s="155">
        <f>+(S40-S$18)/S18</f>
        <v>0.85401459854014594</v>
      </c>
      <c r="T41" s="155">
        <f>+(T40-T$18)/T18</f>
        <v>0.85401459854014594</v>
      </c>
      <c r="U41" s="155">
        <f>+(U40-U$18)/U18</f>
        <v>0.85401459854014583</v>
      </c>
      <c r="V41" s="155">
        <f>+(V40-V$18)/V18</f>
        <v>0.85401459854014583</v>
      </c>
      <c r="W41" s="155">
        <f>+(W40-W$18)/W18</f>
        <v>0.85401459854014594</v>
      </c>
      <c r="X41" s="155">
        <f>+(X40-X$18)/X18</f>
        <v>0.85401459854014583</v>
      </c>
      <c r="Y41" s="155">
        <f>+(Y40-Y$18)/Y18</f>
        <v>0.85401459854014605</v>
      </c>
      <c r="Z41" s="155">
        <f>+(Z40-Z$18)/Z18</f>
        <v>0.85401459854014627</v>
      </c>
      <c r="AA41" s="155">
        <f>+(AA40-AA$18)/AA18</f>
        <v>0.85401459854014572</v>
      </c>
      <c r="AB41" s="155">
        <f>+(AB40-AB$18)/AB18</f>
        <v>0.85401459854014594</v>
      </c>
      <c r="AC41" s="155">
        <f>+(AC40-AC$18)/AC18</f>
        <v>0.85401459854014616</v>
      </c>
      <c r="AD41" s="155">
        <f>+(AD40-AD$18)/AD18</f>
        <v>0.85401459854014605</v>
      </c>
      <c r="AE41" s="155">
        <f>+(AE40-AE$18)/AE18</f>
        <v>0.85401459854014616</v>
      </c>
      <c r="AF41" s="155">
        <f>+(AF40-AF$18)/AF18</f>
        <v>0.85401459854014639</v>
      </c>
      <c r="AG41" s="155">
        <f>+(AG40-AG$18)/AG18</f>
        <v>0.85401459854014583</v>
      </c>
      <c r="AH41" s="155">
        <f>+(AH40-AH$18)/AH18</f>
        <v>0.85401459854014583</v>
      </c>
      <c r="AI41" s="156">
        <f>+(AI40-AI$18)/AI18</f>
        <v>0.85401459854014594</v>
      </c>
      <c r="AJ41" s="156">
        <f t="shared" ref="AJ41" si="202">+(AJ40-AJ$18)/AJ18</f>
        <v>0.85401459854014594</v>
      </c>
      <c r="AK41" s="156">
        <f t="shared" ref="AK41" si="203">+(AK40-AK$18)/AK18</f>
        <v>0.85401459854014605</v>
      </c>
      <c r="AL41" s="156">
        <f t="shared" ref="AL41" si="204">+(AL40-AL$18)/AL18</f>
        <v>0.85401459854014639</v>
      </c>
      <c r="AM41" s="156">
        <f t="shared" ref="AM41" si="205">+(AM40-AM$18)/AM18</f>
        <v>0.85401459854014605</v>
      </c>
      <c r="AN41" s="156">
        <f t="shared" ref="AN41" si="206">+(AN40-AN$18)/AN18</f>
        <v>0.85401459854014594</v>
      </c>
    </row>
    <row r="42" spans="1:40" x14ac:dyDescent="0.25">
      <c r="A42" s="183" t="s">
        <v>1252</v>
      </c>
      <c r="B42" s="183"/>
      <c r="C42" s="183"/>
      <c r="D42" s="183"/>
      <c r="E42" s="184">
        <v>0.8</v>
      </c>
      <c r="F42" s="124"/>
      <c r="G42" s="124"/>
      <c r="H42" s="124"/>
      <c r="I42" s="124"/>
      <c r="J42" s="124"/>
      <c r="K42" s="124"/>
      <c r="L42" s="124"/>
      <c r="M42" s="124"/>
      <c r="N42" s="185"/>
      <c r="O42" s="158">
        <f>+(((O$11*$E42)*O$15)+O$11)*O$14</f>
        <v>3862890</v>
      </c>
      <c r="P42" s="154">
        <f>+(((P$11*$E42)*P$15)+P$11)*P$14</f>
        <v>3985762.3577225702</v>
      </c>
      <c r="Q42" s="154">
        <f>+(((Q$11*$E42)*Q$15)+Q$11)*Q$14</f>
        <v>4189211.520288663</v>
      </c>
      <c r="R42" s="154">
        <f>+(((R$11*$E42)*R$15)+R$11)*R$14</f>
        <v>4387048.3029010594</v>
      </c>
      <c r="S42" s="154">
        <f>+(((S$11*$E42)*S$15)+S$11)*S$14</f>
        <v>4577267.3273818363</v>
      </c>
      <c r="T42" s="154">
        <f>+(((T$11*$E42)*T$15)+T$11)*T$14</f>
        <v>5270783.9199946895</v>
      </c>
      <c r="U42" s="154">
        <f>+(((U$11*$E42)*U$15)+U$11)*U$14</f>
        <v>5512878.110268455</v>
      </c>
      <c r="V42" s="154">
        <f>+(((V$11*$E42)*V$15)+V$11)*V$14</f>
        <v>5763714.200015544</v>
      </c>
      <c r="W42" s="154">
        <f>+(((W$11*$E42)*W$15)+W$11)*W$14</f>
        <v>6030076.3193536522</v>
      </c>
      <c r="X42" s="154">
        <f>+(((X$11*$E42)*X$15)+X$11)*X$14</f>
        <v>6306746.2559823226</v>
      </c>
      <c r="Y42" s="154">
        <f>+(((Y$11*$E42)*Y$15)+Y$11)*Y$14</f>
        <v>7257199.6511468636</v>
      </c>
      <c r="Z42" s="154">
        <f>+(((Z$11*$E42)*Z$15)+Z$11)*Z$14</f>
        <v>7590935.0209090104</v>
      </c>
      <c r="AA42" s="154">
        <f>+(((AA$11*$E42)*AA$15)+AA$11)*AA$14</f>
        <v>7939443.8700768966</v>
      </c>
      <c r="AB42" s="154">
        <f>+(((AB$11*$E42)*AB$15)+AB$11)*AB$14</f>
        <v>8304031.3104987629</v>
      </c>
      <c r="AC42" s="154">
        <f>+(((AC$11*$E42)*AC$15)+AC$11)*AC$14</f>
        <v>8685515.7850864884</v>
      </c>
      <c r="AD42" s="154">
        <f>+(((AD$11*$E42)*AD$15)+AD$11)*AD$14</f>
        <v>9991830.8160727248</v>
      </c>
      <c r="AE42" s="154">
        <f>+(((AE$11*$E42)*AE$15)+AE$11)*AE$14</f>
        <v>10450737.838498801</v>
      </c>
      <c r="AF42" s="154">
        <f>+(((AF$11*$E42)*AF$15)+AF$11)*AF$14</f>
        <v>10930746.697722878</v>
      </c>
      <c r="AG42" s="154">
        <f>+(((AG$11*$E42)*AG$15)+AG$11)*AG$14</f>
        <v>11432769.676179048</v>
      </c>
      <c r="AH42" s="154">
        <f>+(((AH$11*$E42)*AH$15)+AH$11)*AH$14</f>
        <v>11957863.229962965</v>
      </c>
      <c r="AI42" s="154">
        <f>+(((AI$11*$E42)*AI$15)+AI$11)*AI$14</f>
        <v>13755287.253427414</v>
      </c>
      <c r="AJ42" s="154">
        <f>+(((AJ$11*$E42)*AJ$15)+AJ$11)*AJ$14</f>
        <v>14387046.63051245</v>
      </c>
      <c r="AK42" s="154">
        <f>+(((AK$11*$E42)*AK$15)+AK$11)*AK$14</f>
        <v>15047825.945454171</v>
      </c>
      <c r="AL42" s="154">
        <f>+(((AL$11*$E42)*AL$15)+AL$11)*AL$14</f>
        <v>15738953.804000808</v>
      </c>
      <c r="AM42" s="154">
        <f>+(((AM$11*$E42)*AM$15)+AM$11)*AM$14</f>
        <v>16461822.937707799</v>
      </c>
      <c r="AN42" s="154">
        <f>+(((AN$11*$E42)*AN$15)+AN$11)*AN$14</f>
        <v>18936558.030699797</v>
      </c>
    </row>
    <row r="43" spans="1:40" x14ac:dyDescent="0.25">
      <c r="A43" s="186" t="s">
        <v>1255</v>
      </c>
      <c r="B43" s="186"/>
      <c r="C43" s="186"/>
      <c r="D43" s="186"/>
      <c r="E43" s="186"/>
      <c r="F43" s="124"/>
      <c r="G43" s="124"/>
      <c r="H43" s="124"/>
      <c r="I43" s="124"/>
      <c r="J43" s="124"/>
      <c r="K43" s="124"/>
      <c r="L43" s="124"/>
      <c r="M43" s="124"/>
      <c r="N43" s="185"/>
      <c r="O43" s="170">
        <f>+(O42-O$18)/O18</f>
        <v>0.66423357664233573</v>
      </c>
      <c r="P43" s="155">
        <f t="shared" ref="P43:AI43" si="207">+(P42-P$18)/P18</f>
        <v>0.6642335766423354</v>
      </c>
      <c r="Q43" s="155">
        <f t="shared" si="207"/>
        <v>0.66423357664233573</v>
      </c>
      <c r="R43" s="155">
        <f t="shared" si="207"/>
        <v>0.66423357664233573</v>
      </c>
      <c r="S43" s="155">
        <f t="shared" si="207"/>
        <v>0.66423357664233562</v>
      </c>
      <c r="T43" s="155">
        <f t="shared" si="207"/>
        <v>0.66423357664233562</v>
      </c>
      <c r="U43" s="155">
        <f t="shared" si="207"/>
        <v>0.66423357664233573</v>
      </c>
      <c r="V43" s="155">
        <f t="shared" si="207"/>
        <v>0.66423357664233584</v>
      </c>
      <c r="W43" s="155">
        <f t="shared" si="207"/>
        <v>0.66423357664233584</v>
      </c>
      <c r="X43" s="155">
        <f t="shared" si="207"/>
        <v>0.66423357664233584</v>
      </c>
      <c r="Y43" s="155">
        <f t="shared" si="207"/>
        <v>0.6642335766423354</v>
      </c>
      <c r="Z43" s="155">
        <f t="shared" si="207"/>
        <v>0.66423357664233595</v>
      </c>
      <c r="AA43" s="155">
        <f t="shared" si="207"/>
        <v>0.66423357664233562</v>
      </c>
      <c r="AB43" s="155">
        <f t="shared" si="207"/>
        <v>0.66423357664233584</v>
      </c>
      <c r="AC43" s="155">
        <f t="shared" si="207"/>
        <v>0.66423357664233607</v>
      </c>
      <c r="AD43" s="155">
        <f t="shared" si="207"/>
        <v>0.66423357664233607</v>
      </c>
      <c r="AE43" s="155">
        <f t="shared" si="207"/>
        <v>0.66423357664233562</v>
      </c>
      <c r="AF43" s="155">
        <f t="shared" si="207"/>
        <v>0.66423357664233607</v>
      </c>
      <c r="AG43" s="155">
        <f t="shared" si="207"/>
        <v>0.66423357664233595</v>
      </c>
      <c r="AH43" s="155">
        <f t="shared" si="207"/>
        <v>0.66423357664233584</v>
      </c>
      <c r="AI43" s="156">
        <f t="shared" si="207"/>
        <v>0.66423357664233584</v>
      </c>
      <c r="AJ43" s="156">
        <f t="shared" ref="AJ43" si="208">+(AJ42-AJ$18)/AJ18</f>
        <v>0.66423357664233584</v>
      </c>
      <c r="AK43" s="156">
        <f t="shared" ref="AK43" si="209">+(AK42-AK$18)/AK18</f>
        <v>0.66423357664233573</v>
      </c>
      <c r="AL43" s="156">
        <f t="shared" ref="AL43" si="210">+(AL42-AL$18)/AL18</f>
        <v>0.66423357664233584</v>
      </c>
      <c r="AM43" s="156">
        <f t="shared" ref="AM43" si="211">+(AM42-AM$18)/AM18</f>
        <v>0.66423357664233595</v>
      </c>
      <c r="AN43" s="156">
        <f t="shared" ref="AN43" si="212">+(AN42-AN$18)/AN18</f>
        <v>0.66423357664233584</v>
      </c>
    </row>
    <row r="44" spans="1:40" x14ac:dyDescent="0.25">
      <c r="A44" s="183" t="s">
        <v>1252</v>
      </c>
      <c r="B44" s="183"/>
      <c r="C44" s="183"/>
      <c r="D44" s="183"/>
      <c r="E44" s="184">
        <v>0.7</v>
      </c>
      <c r="F44" s="124"/>
      <c r="G44" s="124"/>
      <c r="H44" s="124"/>
      <c r="I44" s="124"/>
      <c r="J44" s="124"/>
      <c r="K44" s="124"/>
      <c r="L44" s="124"/>
      <c r="M44" s="124"/>
      <c r="N44" s="185"/>
      <c r="O44" s="158">
        <f>+(((O$11*$E44)*O$15)+O$11)*O$14</f>
        <v>3422385</v>
      </c>
      <c r="P44" s="154">
        <f>+(((P$11*$E44)*P$15)+P$11)*P$14</f>
        <v>3531245.5976313995</v>
      </c>
      <c r="Q44" s="154">
        <f>+(((Q$11*$E44)*Q$15)+Q$11)*Q$14</f>
        <v>3711494.4170978502</v>
      </c>
      <c r="R44" s="154">
        <f>+(((R$11*$E44)*R$15)+R$11)*R$14</f>
        <v>3886770.8648509388</v>
      </c>
      <c r="S44" s="154">
        <f>+(((S$11*$E44)*S$15)+S$11)*S$14</f>
        <v>4055298.2461891705</v>
      </c>
      <c r="T44" s="154">
        <f>+(((T$11*$E44)*T$15)+T$11)*T$14</f>
        <v>4669729.6133286282</v>
      </c>
      <c r="U44" s="154">
        <f>+(((U$11*$E44)*U$15)+U$11)*U$14</f>
        <v>4884216.5713781919</v>
      </c>
      <c r="V44" s="154">
        <f>+(((V$11*$E44)*V$15)+V$11)*V$14</f>
        <v>5106448.5456278054</v>
      </c>
      <c r="W44" s="154">
        <f>+(((W$11*$E44)*W$15)+W$11)*W$14</f>
        <v>5342436.0373220956</v>
      </c>
      <c r="X44" s="154">
        <f>+(((X$11*$E44)*X$15)+X$11)*X$14</f>
        <v>5587555.8934580218</v>
      </c>
      <c r="Y44" s="154">
        <f>+(((Y$11*$E44)*Y$15)+Y$11)*Y$14</f>
        <v>6429624.2523318706</v>
      </c>
      <c r="Z44" s="154">
        <f>+(((Z$11*$E44)*Z$15)+Z$11)*Z$14</f>
        <v>6725302.0799281579</v>
      </c>
      <c r="AA44" s="154">
        <f>+(((AA$11*$E44)*AA$15)+AA$11)*AA$14</f>
        <v>7034068.6919102324</v>
      </c>
      <c r="AB44" s="154">
        <f>+(((AB$11*$E44)*AB$15)+AB$11)*AB$14</f>
        <v>7357080.3715822371</v>
      </c>
      <c r="AC44" s="154">
        <f>+(((AC$11*$E44)*AC$15)+AC$11)*AC$14</f>
        <v>7695062.2306467984</v>
      </c>
      <c r="AD44" s="154">
        <f>+(((AD$11*$E44)*AD$15)+AD$11)*AD$14</f>
        <v>8852411.5124854837</v>
      </c>
      <c r="AE44" s="154">
        <f>+(((AE$11*$E44)*AE$15)+AE$11)*AE$14</f>
        <v>9258987.0323542021</v>
      </c>
      <c r="AF44" s="154">
        <f>+(((AF$11*$E44)*AF$15)+AF$11)*AF$14</f>
        <v>9684258.0392106194</v>
      </c>
      <c r="AG44" s="154">
        <f>+(((AG$11*$E44)*AG$15)+AG$11)*AG$14</f>
        <v>10129032.783281434</v>
      </c>
      <c r="AH44" s="154">
        <f>+(((AH$11*$E44)*AH$15)+AH$11)*AH$14</f>
        <v>10594247.247598764</v>
      </c>
      <c r="AI44" s="154">
        <f>+(((AI$11*$E44)*AI$15)+AI$11)*AI$14</f>
        <v>12186701.864878671</v>
      </c>
      <c r="AJ44" s="154">
        <f>+(((AJ$11*$E44)*AJ$15)+AJ$11)*AJ$14</f>
        <v>12746418.505980326</v>
      </c>
      <c r="AK44" s="154">
        <f>+(((AK$11*$E44)*AK$15)+AK$11)*AK$14</f>
        <v>13331845.793779571</v>
      </c>
      <c r="AL44" s="154">
        <f>+(((AL$11*$E44)*AL$15)+AL$11)*AL$14</f>
        <v>13944160.82635159</v>
      </c>
      <c r="AM44" s="154">
        <f>+(((AM$11*$E44)*AM$15)+AM$11)*AM$14</f>
        <v>14584597.514986731</v>
      </c>
      <c r="AN44" s="154">
        <f>+(((AN$11*$E44)*AN$15)+AN$11)*AN$14</f>
        <v>16777125.974567361</v>
      </c>
    </row>
    <row r="45" spans="1:40" x14ac:dyDescent="0.25">
      <c r="A45" s="186" t="s">
        <v>1255</v>
      </c>
      <c r="B45" s="186"/>
      <c r="C45" s="186"/>
      <c r="D45" s="186"/>
      <c r="E45" s="186"/>
      <c r="F45" s="124"/>
      <c r="G45" s="124"/>
      <c r="H45" s="124"/>
      <c r="I45" s="124"/>
      <c r="J45" s="124"/>
      <c r="K45" s="124"/>
      <c r="L45" s="124"/>
      <c r="M45" s="124"/>
      <c r="N45" s="185"/>
      <c r="O45" s="170">
        <f>+(O44-O$18)/O18</f>
        <v>0.47445255474452552</v>
      </c>
      <c r="P45" s="155">
        <f t="shared" ref="P45:AI45" si="213">+(P44-P$18)/P18</f>
        <v>0.47445255474452508</v>
      </c>
      <c r="Q45" s="155">
        <f t="shared" si="213"/>
        <v>0.47445255474452536</v>
      </c>
      <c r="R45" s="155">
        <f t="shared" si="213"/>
        <v>0.47445255474452563</v>
      </c>
      <c r="S45" s="155">
        <f t="shared" si="213"/>
        <v>0.47445255474452536</v>
      </c>
      <c r="T45" s="155">
        <f t="shared" si="213"/>
        <v>0.47445255474452536</v>
      </c>
      <c r="U45" s="155">
        <f t="shared" si="213"/>
        <v>0.47445255474452536</v>
      </c>
      <c r="V45" s="155">
        <f t="shared" si="213"/>
        <v>0.47445255474452525</v>
      </c>
      <c r="W45" s="155">
        <f t="shared" si="213"/>
        <v>0.47445255474452563</v>
      </c>
      <c r="X45" s="155">
        <f t="shared" si="213"/>
        <v>0.47445255474452541</v>
      </c>
      <c r="Y45" s="155">
        <f t="shared" si="213"/>
        <v>0.4744525547445253</v>
      </c>
      <c r="Z45" s="155">
        <f t="shared" si="213"/>
        <v>0.47445255474452558</v>
      </c>
      <c r="AA45" s="155">
        <f t="shared" si="213"/>
        <v>0.4744525547445253</v>
      </c>
      <c r="AB45" s="155">
        <f t="shared" si="213"/>
        <v>0.47445255474452558</v>
      </c>
      <c r="AC45" s="155">
        <f t="shared" si="213"/>
        <v>0.4744525547445253</v>
      </c>
      <c r="AD45" s="155">
        <f t="shared" si="213"/>
        <v>0.47445255474452569</v>
      </c>
      <c r="AE45" s="155">
        <f t="shared" si="213"/>
        <v>0.47445255474452558</v>
      </c>
      <c r="AF45" s="155">
        <f t="shared" si="213"/>
        <v>0.47445255474452569</v>
      </c>
      <c r="AG45" s="155">
        <f t="shared" si="213"/>
        <v>0.47445255474452536</v>
      </c>
      <c r="AH45" s="155">
        <f t="shared" si="213"/>
        <v>0.47445255474452508</v>
      </c>
      <c r="AI45" s="156">
        <f t="shared" si="213"/>
        <v>0.4744525547445253</v>
      </c>
      <c r="AJ45" s="156">
        <f t="shared" ref="AJ45" si="214">+(AJ44-AJ$18)/AJ18</f>
        <v>0.47445255474452536</v>
      </c>
      <c r="AK45" s="156">
        <f t="shared" ref="AK45" si="215">+(AK44-AK$18)/AK18</f>
        <v>0.47445255474452536</v>
      </c>
      <c r="AL45" s="156">
        <f t="shared" ref="AL45" si="216">+(AL44-AL$18)/AL18</f>
        <v>0.47445255474452536</v>
      </c>
      <c r="AM45" s="156">
        <f t="shared" ref="AM45" si="217">+(AM44-AM$18)/AM18</f>
        <v>0.47445255474452541</v>
      </c>
      <c r="AN45" s="156">
        <f t="shared" ref="AN45" si="218">+(AN44-AN$18)/AN18</f>
        <v>0.47445255474452536</v>
      </c>
    </row>
    <row r="46" spans="1:40" x14ac:dyDescent="0.25">
      <c r="A46" s="183" t="s">
        <v>1252</v>
      </c>
      <c r="B46" s="183"/>
      <c r="C46" s="183"/>
      <c r="D46" s="183"/>
      <c r="E46" s="184">
        <v>0.6</v>
      </c>
      <c r="F46" s="124"/>
      <c r="G46" s="124"/>
      <c r="H46" s="124"/>
      <c r="I46" s="124"/>
      <c r="J46" s="124"/>
      <c r="K46" s="124"/>
      <c r="L46" s="124"/>
      <c r="M46" s="124"/>
      <c r="N46" s="185"/>
      <c r="O46" s="158">
        <f>+(((O$11*$E46)*O$15)+O$11)*O$14</f>
        <v>2981880</v>
      </c>
      <c r="P46" s="154">
        <f>+(((P$11*$E46)*P$15)+P$11)*P$14</f>
        <v>3076728.8375402298</v>
      </c>
      <c r="Q46" s="154">
        <f>+(((Q$11*$E46)*Q$15)+Q$11)*Q$14</f>
        <v>3233777.313907038</v>
      </c>
      <c r="R46" s="154">
        <f>+(((R$11*$E46)*R$15)+R$11)*R$14</f>
        <v>3386493.4268008173</v>
      </c>
      <c r="S46" s="154">
        <f>+(((S$11*$E46)*S$15)+S$11)*S$14</f>
        <v>3533329.1649965052</v>
      </c>
      <c r="T46" s="154">
        <f>+(((T$11*$E46)*T$15)+T$11)*T$14</f>
        <v>4068675.3066625674</v>
      </c>
      <c r="U46" s="154">
        <f>+(((U$11*$E46)*U$15)+U$11)*U$14</f>
        <v>4255555.0324879298</v>
      </c>
      <c r="V46" s="154">
        <f>+(((V$11*$E46)*V$15)+V$11)*V$14</f>
        <v>4449182.8912400687</v>
      </c>
      <c r="W46" s="154">
        <f>+(((W$11*$E46)*W$15)+W$11)*W$14</f>
        <v>4654795.7552905381</v>
      </c>
      <c r="X46" s="154">
        <f>+(((X$11*$E46)*X$15)+X$11)*X$14</f>
        <v>4868365.5309337219</v>
      </c>
      <c r="Y46" s="154">
        <f>+(((Y$11*$E46)*Y$15)+Y$11)*Y$14</f>
        <v>5602048.8535168776</v>
      </c>
      <c r="Z46" s="154">
        <f>+(((Z$11*$E46)*Z$15)+Z$11)*Z$14</f>
        <v>5859669.1389473062</v>
      </c>
      <c r="AA46" s="154">
        <f>+(((AA$11*$E46)*AA$15)+AA$11)*AA$14</f>
        <v>6128693.5137435691</v>
      </c>
      <c r="AB46" s="154">
        <f>+(((AB$11*$E46)*AB$15)+AB$11)*AB$14</f>
        <v>6410129.4326657113</v>
      </c>
      <c r="AC46" s="154">
        <f>+(((AC$11*$E46)*AC$15)+AC$11)*AC$14</f>
        <v>6704608.6762071121</v>
      </c>
      <c r="AD46" s="154">
        <f>+(((AD$11*$E46)*AD$15)+AD$11)*AD$14</f>
        <v>7712992.2088982426</v>
      </c>
      <c r="AE46" s="154">
        <f>+(((AE$11*$E46)*AE$15)+AE$11)*AE$14</f>
        <v>8067236.2262096014</v>
      </c>
      <c r="AF46" s="154">
        <f>+(((AF$11*$E46)*AF$15)+AF$11)*AF$14</f>
        <v>8437769.3806983605</v>
      </c>
      <c r="AG46" s="154">
        <f>+(((AG$11*$E46)*AG$15)+AG$11)*AG$14</f>
        <v>8825295.8903838228</v>
      </c>
      <c r="AH46" s="154">
        <f>+(((AH$11*$E46)*AH$15)+AH$11)*AH$14</f>
        <v>9230631.2652345691</v>
      </c>
      <c r="AI46" s="154">
        <f>+(((AI$11*$E46)*AI$15)+AI$11)*AI$14</f>
        <v>10618116.476329932</v>
      </c>
      <c r="AJ46" s="154">
        <f>+(((AJ$11*$E46)*AJ$15)+AJ$11)*AJ$14</f>
        <v>11105790.381448204</v>
      </c>
      <c r="AK46" s="154">
        <f>+(((AK$11*$E46)*AK$15)+AK$11)*AK$14</f>
        <v>11615865.642104974</v>
      </c>
      <c r="AL46" s="154">
        <f>+(((AL$11*$E46)*AL$15)+AL$11)*AL$14</f>
        <v>12149367.848702377</v>
      </c>
      <c r="AM46" s="154">
        <f>+(((AM$11*$E46)*AM$15)+AM$11)*AM$14</f>
        <v>12707372.092265667</v>
      </c>
      <c r="AN46" s="154">
        <f>+(((AN$11*$E46)*AN$15)+AN$11)*AN$14</f>
        <v>14617693.918434931</v>
      </c>
    </row>
    <row r="47" spans="1:40" x14ac:dyDescent="0.25">
      <c r="A47" s="186" t="s">
        <v>1255</v>
      </c>
      <c r="B47" s="186"/>
      <c r="C47" s="186"/>
      <c r="D47" s="186"/>
      <c r="E47" s="186"/>
      <c r="F47" s="124"/>
      <c r="G47" s="124"/>
      <c r="H47" s="124"/>
      <c r="I47" s="124"/>
      <c r="J47" s="124"/>
      <c r="K47" s="124"/>
      <c r="L47" s="124"/>
      <c r="M47" s="124"/>
      <c r="N47" s="185"/>
      <c r="O47" s="170">
        <f>+(O46-O$18)/O18</f>
        <v>0.28467153284671531</v>
      </c>
      <c r="P47" s="155">
        <f t="shared" ref="P47:AI47" si="219">+(P46-P$18)/P18</f>
        <v>0.28467153284671509</v>
      </c>
      <c r="Q47" s="155">
        <f t="shared" si="219"/>
        <v>0.2846715328467152</v>
      </c>
      <c r="R47" s="155">
        <f t="shared" si="219"/>
        <v>0.28467153284671515</v>
      </c>
      <c r="S47" s="155">
        <f t="shared" si="219"/>
        <v>0.28467153284671526</v>
      </c>
      <c r="T47" s="155">
        <f t="shared" si="219"/>
        <v>0.28467153284671526</v>
      </c>
      <c r="U47" s="155">
        <f t="shared" si="219"/>
        <v>0.2846715328467152</v>
      </c>
      <c r="V47" s="155">
        <f t="shared" si="219"/>
        <v>0.28467153284671526</v>
      </c>
      <c r="W47" s="155">
        <f t="shared" si="219"/>
        <v>0.28467153284671526</v>
      </c>
      <c r="X47" s="155">
        <f t="shared" si="219"/>
        <v>0.2846715328467152</v>
      </c>
      <c r="Y47" s="155">
        <f t="shared" si="219"/>
        <v>0.2846715328467152</v>
      </c>
      <c r="Z47" s="155">
        <f t="shared" si="219"/>
        <v>0.28467153284671542</v>
      </c>
      <c r="AA47" s="155">
        <f t="shared" si="219"/>
        <v>0.2846715328467152</v>
      </c>
      <c r="AB47" s="155">
        <f t="shared" si="219"/>
        <v>0.28467153284671531</v>
      </c>
      <c r="AC47" s="155">
        <f t="shared" si="219"/>
        <v>0.28467153284671526</v>
      </c>
      <c r="AD47" s="155">
        <f t="shared" si="219"/>
        <v>0.28467153284671537</v>
      </c>
      <c r="AE47" s="155">
        <f t="shared" si="219"/>
        <v>0.28467153284671531</v>
      </c>
      <c r="AF47" s="155">
        <f t="shared" si="219"/>
        <v>0.28467153284671531</v>
      </c>
      <c r="AG47" s="155">
        <f t="shared" si="219"/>
        <v>0.28467153284671498</v>
      </c>
      <c r="AH47" s="155">
        <f t="shared" si="219"/>
        <v>0.28467153284671531</v>
      </c>
      <c r="AI47" s="156">
        <f t="shared" si="219"/>
        <v>0.28467153284671515</v>
      </c>
      <c r="AJ47" s="156">
        <f t="shared" ref="AJ47" si="220">+(AJ46-AJ$18)/AJ18</f>
        <v>0.28467153284671504</v>
      </c>
      <c r="AK47" s="156">
        <f t="shared" ref="AK47" si="221">+(AK46-AK$18)/AK18</f>
        <v>0.28467153284671531</v>
      </c>
      <c r="AL47" s="156">
        <f t="shared" ref="AL47" si="222">+(AL46-AL$18)/AL18</f>
        <v>0.28467153284671526</v>
      </c>
      <c r="AM47" s="156">
        <f t="shared" ref="AM47" si="223">+(AM46-AM$18)/AM18</f>
        <v>0.28467153284671531</v>
      </c>
      <c r="AN47" s="156">
        <f t="shared" ref="AN47" si="224">+(AN46-AN$18)/AN18</f>
        <v>0.28467153284671537</v>
      </c>
    </row>
    <row r="48" spans="1:40" x14ac:dyDescent="0.25">
      <c r="A48" s="183" t="s">
        <v>1252</v>
      </c>
      <c r="B48" s="183"/>
      <c r="C48" s="183"/>
      <c r="D48" s="183"/>
      <c r="E48" s="184">
        <v>0.5</v>
      </c>
      <c r="F48" s="124"/>
      <c r="G48" s="124"/>
      <c r="H48" s="124"/>
      <c r="I48" s="124"/>
      <c r="J48" s="124"/>
      <c r="K48" s="124"/>
      <c r="L48" s="124"/>
      <c r="M48" s="124"/>
      <c r="N48" s="185"/>
      <c r="O48" s="158">
        <f>+(((O$11*$E48)*O$15)+O$11)*O$14</f>
        <v>2541375</v>
      </c>
      <c r="P48" s="154">
        <f>+(((P$11*$E48)*P$15)+P$11)*P$14</f>
        <v>2622212.0774490596</v>
      </c>
      <c r="Q48" s="154">
        <f>+(((Q$11*$E48)*Q$15)+Q$11)*Q$14</f>
        <v>2756060.2107162257</v>
      </c>
      <c r="R48" s="154">
        <f>+(((R$11*$E48)*R$15)+R$11)*R$14</f>
        <v>2886215.9887506971</v>
      </c>
      <c r="S48" s="154">
        <f>+(((S$11*$E48)*S$15)+S$11)*S$14</f>
        <v>3011360.08380384</v>
      </c>
      <c r="T48" s="154">
        <f>+(((T$11*$E48)*T$15)+T$11)*T$14</f>
        <v>3467620.9999965057</v>
      </c>
      <c r="U48" s="154">
        <f>+(((U$11*$E48)*U$15)+U$11)*U$14</f>
        <v>3626893.4935976677</v>
      </c>
      <c r="V48" s="154">
        <f>+(((V$11*$E48)*V$15)+V$11)*V$14</f>
        <v>3791917.2368523311</v>
      </c>
      <c r="W48" s="154">
        <f>+(((W$11*$E48)*W$15)+W$11)*W$14</f>
        <v>3967155.4732589815</v>
      </c>
      <c r="X48" s="154">
        <f>+(((X$11*$E48)*X$15)+X$11)*X$14</f>
        <v>4149175.168409423</v>
      </c>
      <c r="Y48" s="154">
        <f>+(((Y$11*$E48)*Y$15)+Y$11)*Y$14</f>
        <v>4774473.4547018837</v>
      </c>
      <c r="Z48" s="154">
        <f>+(((Z$11*$E48)*Z$15)+Z$11)*Z$14</f>
        <v>4994036.1979664546</v>
      </c>
      <c r="AA48" s="154">
        <f>+(((AA$11*$E48)*AA$15)+AA$11)*AA$14</f>
        <v>5223318.3355769059</v>
      </c>
      <c r="AB48" s="154">
        <f>+(((AB$11*$E48)*AB$15)+AB$11)*AB$14</f>
        <v>5463178.4937491855</v>
      </c>
      <c r="AC48" s="154">
        <f>+(((AC$11*$E48)*AC$15)+AC$11)*AC$14</f>
        <v>5714155.121767425</v>
      </c>
      <c r="AD48" s="154">
        <f>+(((AD$11*$E48)*AD$15)+AD$11)*AD$14</f>
        <v>6573572.9053110024</v>
      </c>
      <c r="AE48" s="154">
        <f>+(((AE$11*$E48)*AE$15)+AE$11)*AE$14</f>
        <v>6875485.4200650016</v>
      </c>
      <c r="AF48" s="154">
        <f>+(((AF$11*$E48)*AF$15)+AF$11)*AF$14</f>
        <v>7191280.7221861025</v>
      </c>
      <c r="AG48" s="154">
        <f>+(((AG$11*$E48)*AG$15)+AG$11)*AG$14</f>
        <v>7521558.9974862142</v>
      </c>
      <c r="AH48" s="154">
        <f>+(((AH$11*$E48)*AH$15)+AH$11)*AH$14</f>
        <v>7867015.2828703709</v>
      </c>
      <c r="AI48" s="154">
        <f>+(((AI$11*$E48)*AI$15)+AI$11)*AI$14</f>
        <v>9049531.0877811927</v>
      </c>
      <c r="AJ48" s="154">
        <f>+(((AJ$11*$E48)*AJ$15)+AJ$11)*AJ$14</f>
        <v>9465162.2569160834</v>
      </c>
      <c r="AK48" s="154">
        <f>+(((AK$11*$E48)*AK$15)+AK$11)*AK$14</f>
        <v>9899885.4904303756</v>
      </c>
      <c r="AL48" s="154">
        <f>+(((AL$11*$E48)*AL$15)+AL$11)*AL$14</f>
        <v>10354574.871053163</v>
      </c>
      <c r="AM48" s="154">
        <f>+(((AM$11*$E48)*AM$15)+AM$11)*AM$14</f>
        <v>10830146.669544604</v>
      </c>
      <c r="AN48" s="154">
        <f>+(((AN$11*$E48)*AN$15)+AN$11)*AN$14</f>
        <v>12458261.862302499</v>
      </c>
    </row>
    <row r="49" spans="1:40" x14ac:dyDescent="0.25">
      <c r="A49" s="186" t="s">
        <v>1255</v>
      </c>
      <c r="B49" s="186"/>
      <c r="C49" s="186"/>
      <c r="D49" s="186"/>
      <c r="E49" s="186"/>
      <c r="F49" s="124"/>
      <c r="G49" s="124"/>
      <c r="H49" s="124"/>
      <c r="I49" s="124"/>
      <c r="J49" s="124"/>
      <c r="K49" s="124"/>
      <c r="L49" s="124"/>
      <c r="M49" s="124"/>
      <c r="N49" s="185"/>
      <c r="O49" s="170">
        <f>+(O48-O$18)/O18</f>
        <v>9.4890510948905105E-2</v>
      </c>
      <c r="P49" s="155">
        <f t="shared" ref="P49:AI49" si="225">+(P48-P$18)/P18</f>
        <v>9.489051094890498E-2</v>
      </c>
      <c r="Q49" s="155">
        <f t="shared" si="225"/>
        <v>9.4890510948905077E-2</v>
      </c>
      <c r="R49" s="155">
        <f t="shared" si="225"/>
        <v>9.489051094890516E-2</v>
      </c>
      <c r="S49" s="155">
        <f t="shared" si="225"/>
        <v>9.4890510948905132E-2</v>
      </c>
      <c r="T49" s="155">
        <f t="shared" si="225"/>
        <v>9.4890510948904841E-2</v>
      </c>
      <c r="U49" s="155">
        <f t="shared" si="225"/>
        <v>9.4890510948905063E-2</v>
      </c>
      <c r="V49" s="155">
        <f t="shared" si="225"/>
        <v>9.4890510948904994E-2</v>
      </c>
      <c r="W49" s="155">
        <f t="shared" si="225"/>
        <v>9.4890510948905077E-2</v>
      </c>
      <c r="X49" s="155">
        <f t="shared" si="225"/>
        <v>9.489051094890523E-2</v>
      </c>
      <c r="Y49" s="155">
        <f t="shared" si="225"/>
        <v>9.4890510948904855E-2</v>
      </c>
      <c r="Z49" s="155">
        <f t="shared" si="225"/>
        <v>9.4890510948905271E-2</v>
      </c>
      <c r="AA49" s="155">
        <f t="shared" si="225"/>
        <v>9.4890510948905063E-2</v>
      </c>
      <c r="AB49" s="155">
        <f t="shared" si="225"/>
        <v>9.4890510948905049E-2</v>
      </c>
      <c r="AC49" s="155">
        <f t="shared" si="225"/>
        <v>9.4890510948905035E-2</v>
      </c>
      <c r="AD49" s="155">
        <f t="shared" si="225"/>
        <v>9.4890510948905174E-2</v>
      </c>
      <c r="AE49" s="155">
        <f t="shared" si="225"/>
        <v>9.4890510948905146E-2</v>
      </c>
      <c r="AF49" s="155">
        <f t="shared" si="225"/>
        <v>9.4890510948905049E-2</v>
      </c>
      <c r="AG49" s="155">
        <f t="shared" si="225"/>
        <v>9.4890510948905049E-2</v>
      </c>
      <c r="AH49" s="155">
        <f t="shared" si="225"/>
        <v>9.4890510948905007E-2</v>
      </c>
      <c r="AI49" s="156">
        <f t="shared" si="225"/>
        <v>9.4890510948905049E-2</v>
      </c>
      <c r="AJ49" s="156">
        <f t="shared" ref="AJ49" si="226">+(AJ48-AJ$18)/AJ18</f>
        <v>9.4890510948904938E-2</v>
      </c>
      <c r="AK49" s="156">
        <f t="shared" ref="AK49" si="227">+(AK48-AK$18)/AK18</f>
        <v>9.4890510948905105E-2</v>
      </c>
      <c r="AL49" s="156">
        <f t="shared" ref="AL49" si="228">+(AL48-AL$18)/AL18</f>
        <v>9.4890510948905146E-2</v>
      </c>
      <c r="AM49" s="156">
        <f t="shared" ref="AM49" si="229">+(AM48-AM$18)/AM18</f>
        <v>9.489051094890516E-2</v>
      </c>
      <c r="AN49" s="156">
        <f t="shared" ref="AN49" si="230">+(AN48-AN$18)/AN18</f>
        <v>9.4890510948905243E-2</v>
      </c>
    </row>
    <row r="50" spans="1:40" x14ac:dyDescent="0.25">
      <c r="A50" s="110"/>
      <c r="B50" s="110"/>
      <c r="C50" s="110"/>
      <c r="D50" s="110"/>
      <c r="E50" s="110"/>
    </row>
    <row r="51" spans="1:40" x14ac:dyDescent="0.25">
      <c r="A51" s="116" t="s">
        <v>1257</v>
      </c>
      <c r="B51" s="116"/>
      <c r="C51" s="116"/>
      <c r="D51" s="116"/>
      <c r="E51" s="116"/>
      <c r="F51" s="159"/>
      <c r="G51" s="159"/>
      <c r="H51" s="159"/>
      <c r="I51" s="159">
        <v>22.67</v>
      </c>
      <c r="J51" s="160">
        <f t="shared" ref="J51:M51" si="231">+J11*0.45</f>
        <v>173.70000000000002</v>
      </c>
      <c r="K51" s="159">
        <f t="shared" si="231"/>
        <v>177.3</v>
      </c>
      <c r="L51" s="159">
        <f t="shared" si="231"/>
        <v>180</v>
      </c>
      <c r="M51" s="159">
        <f t="shared" si="231"/>
        <v>180</v>
      </c>
      <c r="N51" s="159">
        <f>+N11*0.45</f>
        <v>191.25</v>
      </c>
      <c r="O51" s="159">
        <f>+O11*0.45</f>
        <v>202.5</v>
      </c>
      <c r="P51" s="160">
        <f>+O11</f>
        <v>450</v>
      </c>
      <c r="Q51" s="75"/>
      <c r="R51" s="75"/>
    </row>
    <row r="52" spans="1:40" x14ac:dyDescent="0.25">
      <c r="J52" s="189">
        <f>+(J51-I51)/I51</f>
        <v>6.6621085134539042</v>
      </c>
      <c r="K52" s="155">
        <f>+(K51-J51)/J51</f>
        <v>2.0725388601036236E-2</v>
      </c>
      <c r="L52" s="155">
        <f t="shared" ref="L52:O52" si="232">+(L51-K51)/K51</f>
        <v>1.5228426395939021E-2</v>
      </c>
      <c r="M52" s="155">
        <f t="shared" si="232"/>
        <v>0</v>
      </c>
      <c r="N52" s="155">
        <f t="shared" si="232"/>
        <v>6.25E-2</v>
      </c>
      <c r="O52" s="155">
        <f t="shared" si="232"/>
        <v>5.8823529411764705E-2</v>
      </c>
      <c r="P52" s="189">
        <f>+(P51-O51)/O51</f>
        <v>1.2222222222222223</v>
      </c>
    </row>
    <row r="54" spans="1:40" x14ac:dyDescent="0.25">
      <c r="O54" s="108"/>
      <c r="P54" s="108"/>
      <c r="Q54" s="108"/>
      <c r="R54" s="108"/>
    </row>
    <row r="55" spans="1:40" x14ac:dyDescent="0.25">
      <c r="A55" s="102" t="s">
        <v>1259</v>
      </c>
      <c r="B55" s="102"/>
      <c r="C55" s="102"/>
      <c r="D55" s="102"/>
      <c r="O55" s="108"/>
      <c r="P55" s="108"/>
      <c r="Q55" s="108"/>
      <c r="R55" s="108"/>
      <c r="S55" s="4"/>
    </row>
    <row r="56" spans="1:40" x14ac:dyDescent="0.25">
      <c r="O56" s="108"/>
      <c r="P56" s="108"/>
      <c r="Q56" s="108"/>
      <c r="R56" s="108"/>
    </row>
    <row r="58" spans="1:40" x14ac:dyDescent="0.25">
      <c r="O58" s="75"/>
      <c r="P58" s="75"/>
      <c r="Q58" s="75"/>
      <c r="R58" s="75"/>
    </row>
    <row r="59" spans="1:40" x14ac:dyDescent="0.25">
      <c r="O59" s="4"/>
      <c r="P59" s="4"/>
      <c r="Q59" s="4"/>
      <c r="R59" s="4"/>
    </row>
  </sheetData>
  <mergeCells count="29">
    <mergeCell ref="A49:E49"/>
    <mergeCell ref="A51:E51"/>
    <mergeCell ref="F6:N6"/>
    <mergeCell ref="A21:K21"/>
    <mergeCell ref="A36:K36"/>
    <mergeCell ref="A39:E39"/>
    <mergeCell ref="A41:E41"/>
    <mergeCell ref="A43:E43"/>
    <mergeCell ref="A45:E45"/>
    <mergeCell ref="A47:E47"/>
    <mergeCell ref="A22:E22"/>
    <mergeCell ref="A37:E37"/>
    <mergeCell ref="A24:E24"/>
    <mergeCell ref="A28:E28"/>
    <mergeCell ref="A32:E32"/>
    <mergeCell ref="A34:E34"/>
    <mergeCell ref="A16:E16"/>
    <mergeCell ref="A19:E19"/>
    <mergeCell ref="A15:E15"/>
    <mergeCell ref="A18:E18"/>
    <mergeCell ref="A8:E8"/>
    <mergeCell ref="A26:E26"/>
    <mergeCell ref="A30:E30"/>
    <mergeCell ref="A9:E9"/>
    <mergeCell ref="A11:E11"/>
    <mergeCell ref="A13:E13"/>
    <mergeCell ref="A14:E14"/>
    <mergeCell ref="A3:AI3"/>
    <mergeCell ref="O6:AN6"/>
  </mergeCells>
  <printOptions horizontalCentered="1"/>
  <pageMargins left="0.19685039370078741" right="0.19685039370078741" top="0.15748031496062992" bottom="0.19685039370078741" header="0.31496062992125984" footer="0.31496062992125984"/>
  <pageSetup paperSize="9" scale="36" fitToWidth="2" orientation="landscape" r:id="rId1"/>
  <ignoredErrors>
    <ignoredError sqref="O24:AI24 O34:AI37 O32:AI32 O30:AI30 O28:AI28 O26:AI26 O25:AI25 O27:AI27 O29:AI29 O31:AI31 O33:AI33 O38:AI49 AN39:AN49 AN24:AN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I9" sqref="I9"/>
    </sheetView>
  </sheetViews>
  <sheetFormatPr baseColWidth="10" defaultRowHeight="15" x14ac:dyDescent="0.25"/>
  <cols>
    <col min="1" max="1" width="16.42578125" bestFit="1" customWidth="1"/>
    <col min="2" max="3" width="6.140625" customWidth="1"/>
    <col min="4" max="4" width="6.85546875" bestFit="1" customWidth="1"/>
    <col min="5" max="9" width="6.140625" customWidth="1"/>
  </cols>
  <sheetData>
    <row r="1" spans="1:13" x14ac:dyDescent="0.25">
      <c r="A1" s="22" t="s">
        <v>17</v>
      </c>
      <c r="B1" s="3">
        <v>2018</v>
      </c>
      <c r="C1" s="3">
        <v>2019</v>
      </c>
      <c r="D1" s="3">
        <v>2020</v>
      </c>
      <c r="E1" s="3">
        <v>2021</v>
      </c>
      <c r="F1" s="12">
        <v>2022</v>
      </c>
      <c r="G1" s="12">
        <v>2023</v>
      </c>
      <c r="H1" s="12">
        <v>2024</v>
      </c>
      <c r="I1" s="12">
        <v>2025</v>
      </c>
      <c r="J1" s="9" t="s">
        <v>14</v>
      </c>
    </row>
    <row r="2" spans="1:13" x14ac:dyDescent="0.25">
      <c r="A2" s="1" t="s">
        <v>15</v>
      </c>
      <c r="B2" s="7">
        <v>1.289E-2</v>
      </c>
      <c r="C2" s="7">
        <v>1.2E-4</v>
      </c>
      <c r="D2" s="7">
        <v>-7.7499999999999999E-2</v>
      </c>
      <c r="E2" s="11">
        <v>3.5499999999999997E-2</v>
      </c>
      <c r="F2" s="15"/>
      <c r="G2" s="16"/>
      <c r="H2" s="16"/>
      <c r="I2" s="17"/>
      <c r="J2" s="23">
        <f>AVERAGE(B2:I2)</f>
        <v>-7.2474999999999987E-3</v>
      </c>
    </row>
    <row r="3" spans="1:13" x14ac:dyDescent="0.25">
      <c r="A3" s="1" t="s">
        <v>9</v>
      </c>
      <c r="B3" s="18"/>
      <c r="C3" s="19"/>
      <c r="D3" s="19"/>
      <c r="E3" s="19"/>
      <c r="F3" s="10">
        <v>2.5000000000000001E-2</v>
      </c>
      <c r="G3" s="10">
        <v>2.4E-2</v>
      </c>
      <c r="H3" s="10">
        <v>2.7E-2</v>
      </c>
      <c r="I3" s="10">
        <v>2.7000000000000003E-2</v>
      </c>
      <c r="J3" s="14">
        <f>AVERAGE(F3:I3)</f>
        <v>2.5750000000000002E-2</v>
      </c>
      <c r="K3" s="6"/>
      <c r="M3" s="5" t="s">
        <v>4</v>
      </c>
    </row>
    <row r="4" spans="1:13" x14ac:dyDescent="0.25">
      <c r="A4" s="1" t="s">
        <v>5</v>
      </c>
      <c r="B4" s="18"/>
      <c r="C4" s="19"/>
      <c r="D4" s="19"/>
      <c r="E4" s="19"/>
      <c r="F4" s="8">
        <v>3.1E-2</v>
      </c>
      <c r="G4" s="8">
        <v>2.5000000000000001E-2</v>
      </c>
      <c r="H4" s="1"/>
      <c r="I4" s="1"/>
      <c r="J4" s="14">
        <f>AVERAGE(F4:I4)</f>
        <v>2.8000000000000001E-2</v>
      </c>
      <c r="M4" t="s">
        <v>10</v>
      </c>
    </row>
    <row r="5" spans="1:13" x14ac:dyDescent="0.25">
      <c r="A5" s="1" t="s">
        <v>6</v>
      </c>
      <c r="B5" s="18"/>
      <c r="C5" s="19"/>
      <c r="D5" s="19"/>
      <c r="E5" s="19"/>
      <c r="F5" s="8">
        <v>2.5999999999999999E-2</v>
      </c>
      <c r="G5" s="1"/>
      <c r="H5" s="1"/>
      <c r="I5" s="1"/>
      <c r="J5" s="14">
        <f>AVERAGE(F5:I5)</f>
        <v>2.5999999999999999E-2</v>
      </c>
      <c r="M5" s="5" t="s">
        <v>12</v>
      </c>
    </row>
    <row r="6" spans="1:13" x14ac:dyDescent="0.25">
      <c r="A6" s="1" t="s">
        <v>7</v>
      </c>
      <c r="B6" s="18"/>
      <c r="C6" s="19"/>
      <c r="D6" s="19"/>
      <c r="E6" s="19"/>
      <c r="F6" s="8">
        <v>3.1E-2</v>
      </c>
      <c r="G6" s="1"/>
      <c r="H6" s="1"/>
      <c r="I6" s="1"/>
      <c r="J6" s="14">
        <f>AVERAGE(F6:I6)</f>
        <v>3.1E-2</v>
      </c>
      <c r="M6" s="5" t="s">
        <v>13</v>
      </c>
    </row>
    <row r="7" spans="1:13" x14ac:dyDescent="0.25">
      <c r="A7" s="1" t="s">
        <v>8</v>
      </c>
      <c r="B7" s="20"/>
      <c r="C7" s="21"/>
      <c r="D7" s="21"/>
      <c r="E7" s="21"/>
      <c r="F7" s="8">
        <v>1.2999999999999999E-2</v>
      </c>
      <c r="G7" s="8">
        <v>2.5000000000000001E-2</v>
      </c>
      <c r="H7" s="1"/>
      <c r="I7" s="1"/>
      <c r="J7" s="14">
        <f>AVERAGE(F7:I7)</f>
        <v>1.9E-2</v>
      </c>
      <c r="M7" s="5" t="s">
        <v>11</v>
      </c>
    </row>
    <row r="8" spans="1:13" x14ac:dyDescent="0.25">
      <c r="B8" s="96" t="s">
        <v>16</v>
      </c>
      <c r="C8" s="97"/>
      <c r="D8" s="97"/>
      <c r="E8" s="97"/>
      <c r="F8" s="98"/>
      <c r="G8" s="98"/>
      <c r="H8" s="98"/>
      <c r="I8" s="99"/>
      <c r="J8" s="23">
        <f>AVERAGE(J2:J7)</f>
        <v>2.0417083333333332E-2</v>
      </c>
    </row>
    <row r="9" spans="1:13" x14ac:dyDescent="0.25">
      <c r="A9" s="100" t="s">
        <v>18</v>
      </c>
      <c r="B9" s="100"/>
      <c r="C9" s="100"/>
      <c r="D9" s="100"/>
      <c r="E9" s="100"/>
      <c r="F9" s="8">
        <f>AVERAGE(F3:F7)</f>
        <v>2.52E-2</v>
      </c>
      <c r="G9" s="8">
        <f t="shared" ref="G9:I9" si="0">AVERAGE(G3:G7)</f>
        <v>2.466666666666667E-2</v>
      </c>
      <c r="H9" s="8">
        <f t="shared" si="0"/>
        <v>2.7E-2</v>
      </c>
      <c r="I9" s="8">
        <f t="shared" si="0"/>
        <v>2.7000000000000003E-2</v>
      </c>
      <c r="J9" s="13"/>
    </row>
  </sheetData>
  <mergeCells count="2">
    <mergeCell ref="B8:I8"/>
    <mergeCell ref="A9:E9"/>
  </mergeCells>
  <hyperlinks>
    <hyperlink ref="M3" r:id="rId1"/>
    <hyperlink ref="M7" r:id="rId2"/>
    <hyperlink ref="M5" r:id="rId3"/>
    <hyperlink ref="M6" r:id="rId4"/>
  </hyperlinks>
  <printOptions horizontalCentered="1"/>
  <pageMargins left="0.70866141732283472" right="0.70866141732283472" top="0.74803149606299213" bottom="0.74803149606299213" header="0.31496062992125984" footer="0.31496062992125984"/>
  <pageSetup scale="150" orientation="landscape" horizontalDpi="4294967294" verticalDpi="4294967294" r:id="rId5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PRESUPUESTO 2022</vt:lpstr>
      <vt:lpstr>CED INGRESOS 2021</vt:lpstr>
      <vt:lpstr>CED GASTOS 2021</vt:lpstr>
      <vt:lpstr>BALANCE 2021</vt:lpstr>
      <vt:lpstr>FLUJO INGRESOS Y GASTOS</vt:lpstr>
      <vt:lpstr>pib anexo</vt:lpstr>
      <vt:lpstr>'CED GASTOS 2021'!Área_de_impresión</vt:lpstr>
      <vt:lpstr>'CED INGRESOS 2021'!Área_de_impresión</vt:lpstr>
      <vt:lpstr>'FLUJO INGRESOS Y GASTOS'!Área_de_impresión</vt:lpstr>
      <vt:lpstr>'pib anexo'!Área_de_impresión</vt:lpstr>
      <vt:lpstr>'CED GASTOS 2021'!Títulos_a_imprimir</vt:lpstr>
      <vt:lpstr>'CED INGRESOS 2021'!Títulos_a_imprimir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mlasso</dc:creator>
  <cp:lastModifiedBy>Renato David Paz y Mino Espinoza</cp:lastModifiedBy>
  <cp:lastPrinted>2022-03-14T18:31:38Z</cp:lastPrinted>
  <dcterms:created xsi:type="dcterms:W3CDTF">2014-09-18T15:15:55Z</dcterms:created>
  <dcterms:modified xsi:type="dcterms:W3CDTF">2023-04-05T14:22:31Z</dcterms:modified>
</cp:coreProperties>
</file>