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uesta Ambiental\Documents\CRIS\GDCO\DAQUILEMA\Entrega 012021\"/>
    </mc:Choice>
  </mc:AlternateContent>
  <xr:revisionPtr revIDLastSave="0" documentId="13_ncr:1_{B999902F-58D5-47E3-A5DE-7C4C6DC60790}" xr6:coauthVersionLast="46" xr6:coauthVersionMax="46" xr10:uidLastSave="{00000000-0000-0000-0000-000000000000}"/>
  <bookViews>
    <workbookView xWindow="-120" yWindow="-120" windowWidth="29040" windowHeight="15840" activeTab="1" xr2:uid="{C6043F62-78F6-4BB0-8C6E-62BF29DFC501}"/>
  </bookViews>
  <sheets>
    <sheet name="AREAS ESTADO ACTUAL" sheetId="4" r:id="rId1"/>
    <sheet name="AREAS PROPUESTA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3" l="1"/>
  <c r="F11" i="3"/>
  <c r="F18" i="3"/>
  <c r="F65" i="3"/>
  <c r="I68" i="3"/>
  <c r="H65" i="3"/>
  <c r="K62" i="3"/>
  <c r="K31" i="3"/>
  <c r="K20" i="3"/>
  <c r="K64" i="3"/>
  <c r="I64" i="3"/>
  <c r="I63" i="3"/>
  <c r="J63" i="3"/>
  <c r="I61" i="3"/>
  <c r="J61" i="3"/>
  <c r="I60" i="3"/>
  <c r="J60" i="3"/>
  <c r="I59" i="3"/>
  <c r="J59" i="3"/>
  <c r="I58" i="3"/>
  <c r="J58" i="3"/>
  <c r="I57" i="3"/>
  <c r="J57" i="3"/>
  <c r="K56" i="3"/>
  <c r="I56" i="3"/>
  <c r="I55" i="3"/>
  <c r="J55" i="3"/>
  <c r="I54" i="3"/>
  <c r="J54" i="3"/>
  <c r="I53" i="3"/>
  <c r="J53" i="3"/>
  <c r="I52" i="3"/>
  <c r="J52" i="3"/>
  <c r="I51" i="3"/>
  <c r="J51" i="3"/>
  <c r="I50" i="3"/>
  <c r="J50" i="3"/>
  <c r="K49" i="3"/>
  <c r="I49" i="3"/>
  <c r="I47" i="3"/>
  <c r="J47" i="3"/>
  <c r="I46" i="3"/>
  <c r="J46" i="3"/>
  <c r="I45" i="3"/>
  <c r="J45" i="3"/>
  <c r="I44" i="3"/>
  <c r="J44" i="3"/>
  <c r="I43" i="3"/>
  <c r="J43" i="3"/>
  <c r="I42" i="3"/>
  <c r="J42" i="3"/>
  <c r="G39" i="3"/>
  <c r="I39" i="3"/>
  <c r="J39" i="3"/>
  <c r="I38" i="3"/>
  <c r="J38" i="3"/>
  <c r="I37" i="3"/>
  <c r="J37" i="3"/>
  <c r="I36" i="3"/>
  <c r="J36" i="3"/>
  <c r="I35" i="3"/>
  <c r="J35" i="3"/>
  <c r="I34" i="3"/>
  <c r="J34" i="3"/>
  <c r="I26" i="3"/>
  <c r="J26" i="3"/>
  <c r="I33" i="3"/>
  <c r="J33" i="3"/>
  <c r="I32" i="3"/>
  <c r="J32" i="3"/>
  <c r="I30" i="3"/>
  <c r="J30" i="3"/>
  <c r="I29" i="3"/>
  <c r="J29" i="3"/>
  <c r="I28" i="3"/>
  <c r="J28" i="3"/>
  <c r="I27" i="3"/>
  <c r="J27" i="3"/>
  <c r="I19" i="3"/>
  <c r="J19" i="3"/>
  <c r="I18" i="3"/>
  <c r="J18" i="3"/>
  <c r="I24" i="3"/>
  <c r="J24" i="3"/>
  <c r="I23" i="3"/>
  <c r="J23" i="3"/>
  <c r="I22" i="3"/>
  <c r="J22" i="3"/>
  <c r="H47" i="4"/>
  <c r="D47" i="4"/>
  <c r="K45" i="4"/>
  <c r="L45" i="4"/>
  <c r="K46" i="4"/>
  <c r="G45" i="4"/>
  <c r="G46" i="4"/>
  <c r="J44" i="4"/>
  <c r="H44" i="4"/>
  <c r="J43" i="4"/>
  <c r="H43" i="4"/>
  <c r="H42" i="4"/>
  <c r="I42" i="4"/>
  <c r="H41" i="4"/>
  <c r="I41" i="4"/>
  <c r="H40" i="4"/>
  <c r="I40" i="4"/>
  <c r="H39" i="4"/>
  <c r="I39" i="4"/>
  <c r="H38" i="4"/>
  <c r="I38" i="4"/>
  <c r="H37" i="4"/>
  <c r="I37" i="4"/>
  <c r="H36" i="4"/>
  <c r="I36" i="4"/>
  <c r="H35" i="4"/>
  <c r="I35" i="4"/>
  <c r="J34" i="4"/>
  <c r="H34" i="4"/>
  <c r="H33" i="4"/>
  <c r="I33" i="4"/>
  <c r="H32" i="4"/>
  <c r="I32" i="4"/>
  <c r="J31" i="4"/>
  <c r="J25" i="4"/>
  <c r="J30" i="4"/>
  <c r="J45" i="4"/>
  <c r="H31" i="4"/>
  <c r="H30" i="4"/>
  <c r="H29" i="4"/>
  <c r="I29" i="4"/>
  <c r="H28" i="4"/>
  <c r="I28" i="4"/>
  <c r="H27" i="4"/>
  <c r="I27" i="4"/>
  <c r="H26" i="4"/>
  <c r="I26" i="4"/>
  <c r="H25" i="4"/>
  <c r="H24" i="4"/>
  <c r="I24" i="4"/>
  <c r="H23" i="4"/>
  <c r="I23" i="4"/>
  <c r="F22" i="4"/>
  <c r="H22" i="4"/>
  <c r="I22" i="4"/>
  <c r="E21" i="4"/>
  <c r="E45" i="4"/>
  <c r="H20" i="4"/>
  <c r="I20" i="4"/>
  <c r="F19" i="4"/>
  <c r="H19" i="4"/>
  <c r="I19" i="4"/>
  <c r="H18" i="4"/>
  <c r="I18" i="4"/>
  <c r="H17" i="4"/>
  <c r="I17" i="4"/>
  <c r="H16" i="4"/>
  <c r="I16" i="4"/>
  <c r="H15" i="4"/>
  <c r="I15" i="4"/>
  <c r="H14" i="4"/>
  <c r="I14" i="4"/>
  <c r="H13" i="4"/>
  <c r="I13" i="4"/>
  <c r="H12" i="4"/>
  <c r="I12" i="4"/>
  <c r="H11" i="4"/>
  <c r="K41" i="3"/>
  <c r="M65" i="3"/>
  <c r="L65" i="3"/>
  <c r="H66" i="3"/>
  <c r="I41" i="3"/>
  <c r="I21" i="3"/>
  <c r="J21" i="3"/>
  <c r="I17" i="3"/>
  <c r="J17" i="3"/>
  <c r="I16" i="3"/>
  <c r="J16" i="3"/>
  <c r="I15" i="3"/>
  <c r="J15" i="3"/>
  <c r="I14" i="3"/>
  <c r="J14" i="3"/>
  <c r="I13" i="3"/>
  <c r="J13" i="3"/>
  <c r="I12" i="3"/>
  <c r="J12" i="3"/>
  <c r="I67" i="3"/>
  <c r="E67" i="3"/>
  <c r="L66" i="3"/>
  <c r="I11" i="3"/>
  <c r="J11" i="3"/>
  <c r="E68" i="3"/>
  <c r="H48" i="4"/>
  <c r="D48" i="4"/>
  <c r="E46" i="4"/>
  <c r="H21" i="4"/>
  <c r="I21" i="4"/>
  <c r="F45" i="4"/>
  <c r="F46" i="4"/>
  <c r="I11" i="4"/>
  <c r="K65" i="3"/>
  <c r="G65" i="3"/>
  <c r="G66" i="3"/>
  <c r="I25" i="3"/>
  <c r="J25" i="3"/>
  <c r="F66" i="3"/>
  <c r="J65" i="3"/>
  <c r="J66" i="3"/>
  <c r="I65" i="3"/>
  <c r="I66" i="3"/>
  <c r="H45" i="4"/>
  <c r="H46" i="4"/>
  <c r="I45" i="4"/>
  <c r="I46" i="4"/>
</calcChain>
</file>

<file path=xl/sharedStrings.xml><?xml version="1.0" encoding="utf-8"?>
<sst xmlns="http://schemas.openxmlformats.org/spreadsheetml/2006/main" count="216" uniqueCount="90">
  <si>
    <t>CUADRO DE ÁREAS</t>
  </si>
  <si>
    <t>PISO</t>
  </si>
  <si>
    <t>NIVEL</t>
  </si>
  <si>
    <t>USOS</t>
  </si>
  <si>
    <t>m2</t>
  </si>
  <si>
    <t>SUBTOTAL</t>
  </si>
  <si>
    <t>TOTAL</t>
  </si>
  <si>
    <t>PB</t>
  </si>
  <si>
    <t>-</t>
  </si>
  <si>
    <t>+/-0.00</t>
  </si>
  <si>
    <t>P1</t>
  </si>
  <si>
    <t>P2</t>
  </si>
  <si>
    <t>P3</t>
  </si>
  <si>
    <t>CIRCULACION VERTICAL (ASCENSOR)</t>
  </si>
  <si>
    <t>CIRCULACION VERTICAL (CAJON DE GRADAS)</t>
  </si>
  <si>
    <t>+4.25</t>
  </si>
  <si>
    <t>P4</t>
  </si>
  <si>
    <t>P5</t>
  </si>
  <si>
    <t>P6</t>
  </si>
  <si>
    <t>CIRCULACION VERTICAL</t>
  </si>
  <si>
    <t>Local comercial</t>
  </si>
  <si>
    <t>-0,36</t>
  </si>
  <si>
    <t>-0,54</t>
  </si>
  <si>
    <t>salon de uso multiple</t>
  </si>
  <si>
    <t>equipos, bóveda, sshh, bodegas</t>
  </si>
  <si>
    <t>Circulación vertical</t>
  </si>
  <si>
    <t>Garage</t>
  </si>
  <si>
    <t>CIRCULACION VERTICAL (escaleras)</t>
  </si>
  <si>
    <t>Mezanine, oficina, SSHH</t>
  </si>
  <si>
    <t xml:space="preserve">CIRCULACION VERTICAL </t>
  </si>
  <si>
    <t>Patio cubierto</t>
  </si>
  <si>
    <t>Terraza Accesible</t>
  </si>
  <si>
    <t>Oficinas, Comedor, Salon uso múltiple.</t>
  </si>
  <si>
    <t>Oficinas</t>
  </si>
  <si>
    <t>Terraza accesible</t>
  </si>
  <si>
    <t>Pozo de Luz</t>
  </si>
  <si>
    <t>Cuarto de equipos ASCENSOR</t>
  </si>
  <si>
    <t>Departamento</t>
  </si>
  <si>
    <t>+8.10</t>
  </si>
  <si>
    <t>+11.20</t>
  </si>
  <si>
    <t>+14.30</t>
  </si>
  <si>
    <t>+17.40</t>
  </si>
  <si>
    <t>+20.50</t>
  </si>
  <si>
    <t>PROPIETARIO:</t>
  </si>
  <si>
    <t>IRM:</t>
  </si>
  <si>
    <t>FECHA:</t>
  </si>
  <si>
    <t>CLAVE CATASTRAL:</t>
  </si>
  <si>
    <t>NÚMERO DE PREDIO:</t>
  </si>
  <si>
    <t>ZONA ADMINISTRATIVA:</t>
  </si>
  <si>
    <t>PARROQUIA:</t>
  </si>
  <si>
    <t>CENTRO</t>
  </si>
  <si>
    <t>ZONIFICACIÓN:</t>
  </si>
  <si>
    <t>ÁREAS DEL TERRENO SEGÚN IRM:</t>
  </si>
  <si>
    <t>NÚMERO DE UNIDADES:</t>
  </si>
  <si>
    <t>ÁREAS DEL TERRENO SEGÚN ESCRITURA:</t>
  </si>
  <si>
    <t>USO PRINCIPAL:</t>
  </si>
  <si>
    <t>ÁREA DEL TERRENO SEGÚN LEVANTAMIENTO:</t>
  </si>
  <si>
    <t>(RU3) RESIDENCIAL URBANO 3</t>
  </si>
  <si>
    <t>AREA UTIL (AU) COMPUTABLE m2</t>
  </si>
  <si>
    <t>AREA NO CUMPUTABLE (ANC)</t>
  </si>
  <si>
    <t>AREA BRUTA TOTAL DE CONSTRUCCION (AB) m2</t>
  </si>
  <si>
    <t>ÁREAS A ENAJENAR</t>
  </si>
  <si>
    <t>ÁREAS COMUNALES</t>
  </si>
  <si>
    <t xml:space="preserve">CONSTRUIDA m2 </t>
  </si>
  <si>
    <t xml:space="preserve">ABIERTA m2  </t>
  </si>
  <si>
    <t>COOPERATIVA DE AHORRO Y CREDITO FERNANDO DAQUILEMA</t>
  </si>
  <si>
    <t>40001  20  006</t>
  </si>
  <si>
    <t>Centro Histórico</t>
  </si>
  <si>
    <t>H2 (D203H-70)</t>
  </si>
  <si>
    <t>322,21 m2</t>
  </si>
  <si>
    <t>COS PB CONSTRUCCIÓN</t>
  </si>
  <si>
    <t>ÁREA UTIL PLANTA BAJA (m2)</t>
  </si>
  <si>
    <t>COS PB MUNICIPIO</t>
  </si>
  <si>
    <t>%</t>
  </si>
  <si>
    <t>COS TOTAL CONSTRUCCIÓN</t>
  </si>
  <si>
    <t>ÁREA UTIL TOTAL (m2)</t>
  </si>
  <si>
    <t>COS TOTAL MUNICIPIO</t>
  </si>
  <si>
    <t>UNID. Nº</t>
  </si>
  <si>
    <t>Atención al público, oficinas</t>
  </si>
  <si>
    <t>Circulación vertical (Ascensor)</t>
  </si>
  <si>
    <t>Circulación vertical escaleras</t>
  </si>
  <si>
    <t>Circulación vertical Escaleras de emergencia</t>
  </si>
  <si>
    <t>Circulaciones</t>
  </si>
  <si>
    <t>Cuarto de máquinas</t>
  </si>
  <si>
    <t>0.00
- 0.36
+ 0.25</t>
  </si>
  <si>
    <t>Ductos</t>
  </si>
  <si>
    <t>Baños</t>
  </si>
  <si>
    <t>Circulación</t>
  </si>
  <si>
    <t>Cafeteria</t>
  </si>
  <si>
    <t>Balcón accesible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</si>
</sst>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29" xfId="0" applyFont="1" applyBorder="1"/>
    <xf numFmtId="0" fontId="2" fillId="0" borderId="21" xfId="0" applyFont="1" applyBorder="1"/>
    <xf numFmtId="0" fontId="2" fillId="0" borderId="11" xfId="0" applyFont="1" applyBorder="1"/>
    <xf numFmtId="0" fontId="2" fillId="0" borderId="34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/>
    <xf numFmtId="0" fontId="4" fillId="0" borderId="26" xfId="0" applyFont="1" applyBorder="1"/>
    <xf numFmtId="0" fontId="4" fillId="0" borderId="28" xfId="0" applyFont="1" applyBorder="1"/>
    <xf numFmtId="0" fontId="4" fillId="0" borderId="19" xfId="0" applyFont="1" applyBorder="1"/>
    <xf numFmtId="0" fontId="4" fillId="0" borderId="29" xfId="0" applyFont="1" applyBorder="1"/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/>
    <xf numFmtId="0" fontId="4" fillId="0" borderId="20" xfId="0" applyFont="1" applyBorder="1"/>
    <xf numFmtId="17" fontId="4" fillId="0" borderId="29" xfId="0" applyNumberFormat="1" applyFont="1" applyBorder="1" applyAlignment="1">
      <alignment horizontal="center"/>
    </xf>
    <xf numFmtId="0" fontId="4" fillId="0" borderId="22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31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/>
    <xf numFmtId="0" fontId="4" fillId="0" borderId="32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33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1" xfId="0" applyFont="1" applyBorder="1"/>
    <xf numFmtId="0" fontId="4" fillId="0" borderId="34" xfId="0" applyFont="1" applyBorder="1"/>
    <xf numFmtId="0" fontId="4" fillId="0" borderId="12" xfId="0" applyFont="1" applyBorder="1" applyAlignment="1">
      <alignment horizontal="left"/>
    </xf>
    <xf numFmtId="0" fontId="4" fillId="0" borderId="3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37" xfId="0" applyFont="1" applyBorder="1" applyAlignment="1">
      <alignment horizontal="left"/>
    </xf>
    <xf numFmtId="0" fontId="4" fillId="0" borderId="38" xfId="0" applyFont="1" applyBorder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39" xfId="0" applyFont="1" applyBorder="1"/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10" fontId="2" fillId="0" borderId="8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/>
    </xf>
    <xf numFmtId="0" fontId="2" fillId="0" borderId="11" xfId="1" applyNumberFormat="1" applyFont="1" applyBorder="1" applyAlignment="1"/>
    <xf numFmtId="0" fontId="2" fillId="0" borderId="8" xfId="0" applyFont="1" applyBorder="1"/>
    <xf numFmtId="0" fontId="4" fillId="0" borderId="3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/>
    <xf numFmtId="0" fontId="4" fillId="0" borderId="31" xfId="0" applyFont="1" applyBorder="1" applyAlignment="1"/>
    <xf numFmtId="2" fontId="2" fillId="0" borderId="50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0670-F1A9-42F0-A069-16333993A6BE}">
  <dimension ref="A1:P54"/>
  <sheetViews>
    <sheetView zoomScaleNormal="100" workbookViewId="0">
      <selection activeCell="F19" sqref="F19"/>
    </sheetView>
  </sheetViews>
  <sheetFormatPr baseColWidth="10" defaultColWidth="10.85546875" defaultRowHeight="16.5" x14ac:dyDescent="0.25"/>
  <cols>
    <col min="1" max="1" width="8.85546875" style="5" customWidth="1"/>
    <col min="2" max="2" width="7.5703125" style="5" customWidth="1"/>
    <col min="3" max="3" width="22" style="5" customWidth="1"/>
    <col min="4" max="4" width="9.85546875" style="5" customWidth="1"/>
    <col min="5" max="5" width="14.7109375" style="5" customWidth="1"/>
    <col min="6" max="6" width="12.85546875" style="5" customWidth="1"/>
    <col min="7" max="7" width="14.5703125" style="5" customWidth="1"/>
    <col min="8" max="8" width="16" style="5" customWidth="1"/>
    <col min="9" max="9" width="13.140625" style="5" customWidth="1"/>
    <col min="10" max="10" width="11.42578125" style="5" customWidth="1"/>
    <col min="11" max="11" width="12.85546875" style="5" customWidth="1"/>
    <col min="12" max="12" width="10.5703125" style="5" customWidth="1"/>
    <col min="13" max="16384" width="10.85546875" style="5"/>
  </cols>
  <sheetData>
    <row r="1" spans="1:12" ht="21" customHeight="1" thickBot="1" x14ac:dyDescent="0.3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</row>
    <row r="2" spans="1:12" x14ac:dyDescent="0.25">
      <c r="A2" s="9" t="s">
        <v>43</v>
      </c>
      <c r="B2" s="10"/>
      <c r="C2" s="10"/>
      <c r="D2" s="10"/>
      <c r="E2" s="11"/>
      <c r="F2" s="12"/>
      <c r="G2" s="13"/>
      <c r="H2" s="14" t="s">
        <v>44</v>
      </c>
      <c r="I2" s="15"/>
      <c r="J2" s="14" t="s">
        <v>45</v>
      </c>
      <c r="K2" s="10"/>
      <c r="L2" s="16"/>
    </row>
    <row r="3" spans="1:12" x14ac:dyDescent="0.25">
      <c r="A3" s="17"/>
      <c r="B3" s="18" t="s">
        <v>65</v>
      </c>
      <c r="C3" s="18"/>
      <c r="D3" s="18"/>
      <c r="E3" s="19"/>
      <c r="F3" s="20"/>
      <c r="G3" s="21"/>
      <c r="H3" s="22"/>
      <c r="I3" s="23"/>
      <c r="J3" s="22"/>
      <c r="K3" s="24">
        <v>44209</v>
      </c>
      <c r="L3" s="25"/>
    </row>
    <row r="4" spans="1:12" x14ac:dyDescent="0.25">
      <c r="A4" s="26" t="s">
        <v>46</v>
      </c>
      <c r="B4" s="27"/>
      <c r="C4" s="28"/>
      <c r="D4" s="29" t="s">
        <v>47</v>
      </c>
      <c r="E4" s="30"/>
      <c r="F4" s="31"/>
      <c r="G4" s="32" t="s">
        <v>48</v>
      </c>
      <c r="H4" s="27"/>
      <c r="I4" s="28"/>
      <c r="J4" s="29" t="s">
        <v>49</v>
      </c>
      <c r="K4" s="27"/>
      <c r="L4" s="33"/>
    </row>
    <row r="5" spans="1:12" x14ac:dyDescent="0.25">
      <c r="A5" s="34"/>
      <c r="B5" s="35" t="s">
        <v>66</v>
      </c>
      <c r="C5" s="36"/>
      <c r="D5" s="37"/>
      <c r="E5" s="19">
        <v>96601</v>
      </c>
      <c r="F5" s="21"/>
      <c r="G5" s="38"/>
      <c r="H5" s="18" t="s">
        <v>50</v>
      </c>
      <c r="I5" s="23"/>
      <c r="J5" s="22"/>
      <c r="K5" s="18" t="s">
        <v>67</v>
      </c>
      <c r="L5" s="25"/>
    </row>
    <row r="6" spans="1:12" x14ac:dyDescent="0.25">
      <c r="A6" s="39" t="s">
        <v>51</v>
      </c>
      <c r="B6" s="40"/>
      <c r="C6" s="40"/>
      <c r="D6" s="41"/>
      <c r="E6" s="90" t="s">
        <v>52</v>
      </c>
      <c r="F6" s="91"/>
      <c r="H6" s="88">
        <v>322.20999999999998</v>
      </c>
      <c r="I6" s="89"/>
      <c r="J6" s="42" t="s">
        <v>53</v>
      </c>
      <c r="K6" s="43"/>
      <c r="L6" s="44">
        <v>1</v>
      </c>
    </row>
    <row r="7" spans="1:12" x14ac:dyDescent="0.25">
      <c r="A7" s="45"/>
      <c r="B7" s="46" t="s">
        <v>68</v>
      </c>
      <c r="C7" s="46"/>
      <c r="D7" s="36"/>
      <c r="E7" s="118" t="s">
        <v>54</v>
      </c>
      <c r="F7" s="119"/>
      <c r="G7" s="119"/>
      <c r="H7" s="119" t="s">
        <v>69</v>
      </c>
      <c r="I7" s="120"/>
      <c r="J7" s="29" t="s">
        <v>55</v>
      </c>
      <c r="K7" s="27"/>
      <c r="L7" s="33"/>
    </row>
    <row r="8" spans="1:12" ht="17.25" thickBot="1" x14ac:dyDescent="0.3">
      <c r="A8" s="47"/>
      <c r="B8" s="48"/>
      <c r="C8" s="48"/>
      <c r="D8" s="49"/>
      <c r="E8" s="118" t="s">
        <v>56</v>
      </c>
      <c r="F8" s="119"/>
      <c r="G8" s="119"/>
      <c r="H8" s="50">
        <v>322.20999999999998</v>
      </c>
      <c r="I8" s="51" t="s">
        <v>4</v>
      </c>
      <c r="J8" s="52" t="s">
        <v>57</v>
      </c>
      <c r="K8" s="53"/>
      <c r="L8" s="54"/>
    </row>
    <row r="9" spans="1:12" ht="30" customHeight="1" x14ac:dyDescent="0.25">
      <c r="A9" s="121" t="s">
        <v>1</v>
      </c>
      <c r="B9" s="123" t="s">
        <v>2</v>
      </c>
      <c r="C9" s="123" t="s">
        <v>3</v>
      </c>
      <c r="D9" s="125" t="s">
        <v>77</v>
      </c>
      <c r="E9" s="125" t="s">
        <v>58</v>
      </c>
      <c r="F9" s="125" t="s">
        <v>59</v>
      </c>
      <c r="G9" s="125"/>
      <c r="H9" s="127" t="s">
        <v>60</v>
      </c>
      <c r="I9" s="125" t="s">
        <v>61</v>
      </c>
      <c r="J9" s="125"/>
      <c r="K9" s="125" t="s">
        <v>62</v>
      </c>
      <c r="L9" s="129"/>
    </row>
    <row r="10" spans="1:12" ht="40.5" customHeight="1" thickBot="1" x14ac:dyDescent="0.3">
      <c r="A10" s="122"/>
      <c r="B10" s="124"/>
      <c r="C10" s="124"/>
      <c r="D10" s="126"/>
      <c r="E10" s="126"/>
      <c r="F10" s="55" t="s">
        <v>63</v>
      </c>
      <c r="G10" s="55" t="s">
        <v>64</v>
      </c>
      <c r="H10" s="128"/>
      <c r="I10" s="55" t="s">
        <v>63</v>
      </c>
      <c r="J10" s="55" t="s">
        <v>64</v>
      </c>
      <c r="K10" s="55" t="s">
        <v>63</v>
      </c>
      <c r="L10" s="56" t="s">
        <v>64</v>
      </c>
    </row>
    <row r="11" spans="1:12" ht="22.5" customHeight="1" x14ac:dyDescent="0.25">
      <c r="A11" s="112" t="s">
        <v>7</v>
      </c>
      <c r="B11" s="109" t="s">
        <v>22</v>
      </c>
      <c r="C11" s="64" t="s">
        <v>20</v>
      </c>
      <c r="D11" s="64">
        <v>1</v>
      </c>
      <c r="E11" s="65">
        <v>18</v>
      </c>
      <c r="F11" s="65"/>
      <c r="G11" s="65" t="s">
        <v>8</v>
      </c>
      <c r="H11" s="65">
        <f>+F11+E11</f>
        <v>18</v>
      </c>
      <c r="I11" s="77">
        <f t="shared" ref="I11:I24" si="0">+H11</f>
        <v>18</v>
      </c>
      <c r="J11" s="66"/>
      <c r="K11" s="66"/>
      <c r="L11" s="67"/>
    </row>
    <row r="12" spans="1:12" ht="33" x14ac:dyDescent="0.25">
      <c r="A12" s="113"/>
      <c r="B12" s="110"/>
      <c r="C12" s="57" t="s">
        <v>19</v>
      </c>
      <c r="D12" s="57">
        <v>1</v>
      </c>
      <c r="E12" s="58"/>
      <c r="F12" s="58">
        <v>5.4749999999999996</v>
      </c>
      <c r="G12" s="58" t="s">
        <v>8</v>
      </c>
      <c r="H12" s="58">
        <f>+F12+E12</f>
        <v>5.4749999999999996</v>
      </c>
      <c r="I12" s="60">
        <f t="shared" si="0"/>
        <v>5.4749999999999996</v>
      </c>
      <c r="J12" s="59"/>
      <c r="K12" s="59"/>
      <c r="L12" s="68"/>
    </row>
    <row r="13" spans="1:12" ht="33" x14ac:dyDescent="0.25">
      <c r="A13" s="113"/>
      <c r="B13" s="110" t="s">
        <v>21</v>
      </c>
      <c r="C13" s="57" t="s">
        <v>23</v>
      </c>
      <c r="D13" s="57">
        <v>1</v>
      </c>
      <c r="E13" s="58">
        <v>163.63800000000001</v>
      </c>
      <c r="F13" s="58"/>
      <c r="G13" s="58"/>
      <c r="H13" s="58">
        <f t="shared" ref="H13:H44" si="1">+F13+E13</f>
        <v>163.63800000000001</v>
      </c>
      <c r="I13" s="60">
        <f t="shared" si="0"/>
        <v>163.63800000000001</v>
      </c>
      <c r="J13" s="59"/>
      <c r="K13" s="59"/>
      <c r="L13" s="68"/>
    </row>
    <row r="14" spans="1:12" ht="33" x14ac:dyDescent="0.25">
      <c r="A14" s="113"/>
      <c r="B14" s="110"/>
      <c r="C14" s="57" t="s">
        <v>24</v>
      </c>
      <c r="D14" s="57">
        <v>1</v>
      </c>
      <c r="E14" s="58">
        <v>77.519000000000005</v>
      </c>
      <c r="F14" s="58"/>
      <c r="G14" s="58"/>
      <c r="H14" s="58">
        <f t="shared" si="1"/>
        <v>77.519000000000005</v>
      </c>
      <c r="I14" s="60">
        <f t="shared" si="0"/>
        <v>77.519000000000005</v>
      </c>
      <c r="J14" s="59"/>
      <c r="K14" s="59"/>
      <c r="L14" s="68"/>
    </row>
    <row r="15" spans="1:12" s="6" customFormat="1" x14ac:dyDescent="0.25">
      <c r="A15" s="113"/>
      <c r="B15" s="110"/>
      <c r="C15" s="57" t="s">
        <v>25</v>
      </c>
      <c r="D15" s="57">
        <v>1</v>
      </c>
      <c r="E15" s="58"/>
      <c r="F15" s="58">
        <v>4.2</v>
      </c>
      <c r="G15" s="58"/>
      <c r="H15" s="58">
        <f t="shared" si="1"/>
        <v>4.2</v>
      </c>
      <c r="I15" s="58">
        <f t="shared" si="0"/>
        <v>4.2</v>
      </c>
      <c r="J15" s="57"/>
      <c r="K15" s="57"/>
      <c r="L15" s="69"/>
    </row>
    <row r="16" spans="1:12" s="6" customFormat="1" ht="49.5" x14ac:dyDescent="0.25">
      <c r="A16" s="113"/>
      <c r="B16" s="110" t="s">
        <v>9</v>
      </c>
      <c r="C16" s="57" t="s">
        <v>13</v>
      </c>
      <c r="D16" s="57">
        <v>1</v>
      </c>
      <c r="E16" s="58"/>
      <c r="F16" s="58">
        <v>3.4279999999999999</v>
      </c>
      <c r="G16" s="58"/>
      <c r="H16" s="58">
        <f t="shared" si="1"/>
        <v>3.4279999999999999</v>
      </c>
      <c r="I16" s="58">
        <f t="shared" si="0"/>
        <v>3.4279999999999999</v>
      </c>
      <c r="J16" s="57"/>
      <c r="K16" s="57"/>
      <c r="L16" s="69"/>
    </row>
    <row r="17" spans="1:12" s="6" customFormat="1" ht="49.5" x14ac:dyDescent="0.25">
      <c r="A17" s="113"/>
      <c r="B17" s="110"/>
      <c r="C17" s="57" t="s">
        <v>14</v>
      </c>
      <c r="D17" s="57">
        <v>1</v>
      </c>
      <c r="E17" s="58"/>
      <c r="F17" s="58">
        <v>17.762</v>
      </c>
      <c r="G17" s="58"/>
      <c r="H17" s="58">
        <f t="shared" si="1"/>
        <v>17.762</v>
      </c>
      <c r="I17" s="58">
        <f t="shared" si="0"/>
        <v>17.762</v>
      </c>
      <c r="J17" s="57"/>
      <c r="K17" s="57"/>
      <c r="L17" s="69"/>
    </row>
    <row r="18" spans="1:12" s="6" customFormat="1" ht="17.25" thickBot="1" x14ac:dyDescent="0.3">
      <c r="A18" s="114"/>
      <c r="B18" s="111"/>
      <c r="C18" s="70" t="s">
        <v>26</v>
      </c>
      <c r="D18" s="70">
        <v>1</v>
      </c>
      <c r="E18" s="71"/>
      <c r="F18" s="71">
        <v>32.058999999999997</v>
      </c>
      <c r="G18" s="71"/>
      <c r="H18" s="71">
        <f t="shared" si="1"/>
        <v>32.058999999999997</v>
      </c>
      <c r="I18" s="71">
        <f t="shared" si="0"/>
        <v>32.058999999999997</v>
      </c>
      <c r="J18" s="70"/>
      <c r="K18" s="70"/>
      <c r="L18" s="72"/>
    </row>
    <row r="19" spans="1:12" ht="49.5" x14ac:dyDescent="0.25">
      <c r="A19" s="106" t="s">
        <v>10</v>
      </c>
      <c r="B19" s="109" t="s">
        <v>15</v>
      </c>
      <c r="C19" s="64" t="s">
        <v>27</v>
      </c>
      <c r="D19" s="64">
        <v>1</v>
      </c>
      <c r="E19" s="65"/>
      <c r="F19" s="65">
        <f>17.595+10.219+5.064+6.517</f>
        <v>39.395000000000003</v>
      </c>
      <c r="G19" s="65"/>
      <c r="H19" s="65">
        <f t="shared" si="1"/>
        <v>39.395000000000003</v>
      </c>
      <c r="I19" s="77">
        <f t="shared" si="0"/>
        <v>39.395000000000003</v>
      </c>
      <c r="J19" s="66"/>
      <c r="K19" s="66"/>
      <c r="L19" s="67"/>
    </row>
    <row r="20" spans="1:12" ht="49.5" x14ac:dyDescent="0.25">
      <c r="A20" s="107"/>
      <c r="B20" s="110"/>
      <c r="C20" s="57" t="s">
        <v>13</v>
      </c>
      <c r="D20" s="57">
        <v>1</v>
      </c>
      <c r="E20" s="58"/>
      <c r="F20" s="58">
        <v>3.45</v>
      </c>
      <c r="G20" s="58"/>
      <c r="H20" s="58">
        <f t="shared" si="1"/>
        <v>3.45</v>
      </c>
      <c r="I20" s="60">
        <f t="shared" si="0"/>
        <v>3.45</v>
      </c>
      <c r="J20" s="59"/>
      <c r="K20" s="59"/>
      <c r="L20" s="68"/>
    </row>
    <row r="21" spans="1:12" ht="33.75" thickBot="1" x14ac:dyDescent="0.3">
      <c r="A21" s="108"/>
      <c r="B21" s="111"/>
      <c r="C21" s="70" t="s">
        <v>28</v>
      </c>
      <c r="D21" s="70">
        <v>1</v>
      </c>
      <c r="E21" s="71">
        <f>300.26-17.595-3.459</f>
        <v>279.20599999999996</v>
      </c>
      <c r="F21" s="71"/>
      <c r="G21" s="71"/>
      <c r="H21" s="71">
        <f t="shared" si="1"/>
        <v>279.20599999999996</v>
      </c>
      <c r="I21" s="78">
        <f t="shared" si="0"/>
        <v>279.20599999999996</v>
      </c>
      <c r="J21" s="79"/>
      <c r="K21" s="79"/>
      <c r="L21" s="80"/>
    </row>
    <row r="22" spans="1:12" ht="33" x14ac:dyDescent="0.25">
      <c r="A22" s="106" t="s">
        <v>11</v>
      </c>
      <c r="B22" s="109" t="s">
        <v>38</v>
      </c>
      <c r="C22" s="64" t="s">
        <v>29</v>
      </c>
      <c r="D22" s="64">
        <v>1</v>
      </c>
      <c r="E22" s="65"/>
      <c r="F22" s="65">
        <f>17.595+11.014</f>
        <v>28.608999999999998</v>
      </c>
      <c r="G22" s="65"/>
      <c r="H22" s="65">
        <f t="shared" si="1"/>
        <v>28.608999999999998</v>
      </c>
      <c r="I22" s="77">
        <f t="shared" si="0"/>
        <v>28.608999999999998</v>
      </c>
      <c r="J22" s="66"/>
      <c r="K22" s="66"/>
      <c r="L22" s="67"/>
    </row>
    <row r="23" spans="1:12" ht="49.5" x14ac:dyDescent="0.25">
      <c r="A23" s="107"/>
      <c r="B23" s="110"/>
      <c r="C23" s="57" t="s">
        <v>13</v>
      </c>
      <c r="D23" s="57">
        <v>1</v>
      </c>
      <c r="E23" s="58"/>
      <c r="F23" s="58">
        <v>3.4590000000000001</v>
      </c>
      <c r="G23" s="58"/>
      <c r="H23" s="58">
        <f t="shared" si="1"/>
        <v>3.4590000000000001</v>
      </c>
      <c r="I23" s="60">
        <f t="shared" si="0"/>
        <v>3.4590000000000001</v>
      </c>
      <c r="J23" s="59"/>
      <c r="K23" s="59"/>
      <c r="L23" s="68"/>
    </row>
    <row r="24" spans="1:12" x14ac:dyDescent="0.25">
      <c r="A24" s="107"/>
      <c r="B24" s="110"/>
      <c r="C24" s="57" t="s">
        <v>30</v>
      </c>
      <c r="D24" s="57">
        <v>1</v>
      </c>
      <c r="E24" s="58"/>
      <c r="F24" s="58">
        <v>13.537000000000001</v>
      </c>
      <c r="G24" s="58"/>
      <c r="H24" s="58">
        <f t="shared" si="1"/>
        <v>13.537000000000001</v>
      </c>
      <c r="I24" s="60">
        <f t="shared" si="0"/>
        <v>13.537000000000001</v>
      </c>
      <c r="J24" s="59"/>
      <c r="K24" s="59"/>
      <c r="L24" s="68"/>
    </row>
    <row r="25" spans="1:12" x14ac:dyDescent="0.25">
      <c r="A25" s="107"/>
      <c r="B25" s="110"/>
      <c r="C25" s="57" t="s">
        <v>31</v>
      </c>
      <c r="D25" s="57">
        <v>1</v>
      </c>
      <c r="E25" s="58"/>
      <c r="F25" s="58"/>
      <c r="G25" s="58">
        <v>34.85</v>
      </c>
      <c r="H25" s="58">
        <f t="shared" si="1"/>
        <v>0</v>
      </c>
      <c r="I25" s="60"/>
      <c r="J25" s="60">
        <f>+G25</f>
        <v>34.85</v>
      </c>
      <c r="K25" s="59"/>
      <c r="L25" s="68"/>
    </row>
    <row r="26" spans="1:12" ht="33.75" thickBot="1" x14ac:dyDescent="0.3">
      <c r="A26" s="107"/>
      <c r="B26" s="110"/>
      <c r="C26" s="57" t="s">
        <v>32</v>
      </c>
      <c r="D26" s="57">
        <v>1</v>
      </c>
      <c r="E26" s="58">
        <v>244.84200000000001</v>
      </c>
      <c r="F26" s="58"/>
      <c r="G26" s="58"/>
      <c r="H26" s="58">
        <f t="shared" si="1"/>
        <v>244.84200000000001</v>
      </c>
      <c r="I26" s="60">
        <f>+H26</f>
        <v>244.84200000000001</v>
      </c>
      <c r="J26" s="59"/>
      <c r="K26" s="59"/>
      <c r="L26" s="68"/>
    </row>
    <row r="27" spans="1:12" ht="33" x14ac:dyDescent="0.25">
      <c r="A27" s="106" t="s">
        <v>12</v>
      </c>
      <c r="B27" s="109" t="s">
        <v>39</v>
      </c>
      <c r="C27" s="64" t="s">
        <v>29</v>
      </c>
      <c r="D27" s="64">
        <v>1</v>
      </c>
      <c r="E27" s="65"/>
      <c r="F27" s="65">
        <v>17.594999999999999</v>
      </c>
      <c r="G27" s="65"/>
      <c r="H27" s="65">
        <f t="shared" si="1"/>
        <v>17.594999999999999</v>
      </c>
      <c r="I27" s="77">
        <f>+H27</f>
        <v>17.594999999999999</v>
      </c>
      <c r="J27" s="66"/>
      <c r="K27" s="66"/>
      <c r="L27" s="67"/>
    </row>
    <row r="28" spans="1:12" ht="49.5" x14ac:dyDescent="0.25">
      <c r="A28" s="107"/>
      <c r="B28" s="110"/>
      <c r="C28" s="57" t="s">
        <v>13</v>
      </c>
      <c r="D28" s="57">
        <v>1</v>
      </c>
      <c r="E28" s="58"/>
      <c r="F28" s="58">
        <v>3.4590000000000001</v>
      </c>
      <c r="G28" s="58"/>
      <c r="H28" s="58">
        <f t="shared" si="1"/>
        <v>3.4590000000000001</v>
      </c>
      <c r="I28" s="60">
        <f>+H28</f>
        <v>3.4590000000000001</v>
      </c>
      <c r="J28" s="60"/>
      <c r="K28" s="59"/>
      <c r="L28" s="68"/>
    </row>
    <row r="29" spans="1:12" x14ac:dyDescent="0.25">
      <c r="A29" s="107"/>
      <c r="B29" s="110"/>
      <c r="C29" s="57" t="s">
        <v>33</v>
      </c>
      <c r="D29" s="57">
        <v>1</v>
      </c>
      <c r="E29" s="58">
        <v>204.94300000000001</v>
      </c>
      <c r="F29" s="58"/>
      <c r="G29" s="58"/>
      <c r="H29" s="58">
        <f t="shared" si="1"/>
        <v>204.94300000000001</v>
      </c>
      <c r="I29" s="60">
        <f>+H29</f>
        <v>204.94300000000001</v>
      </c>
      <c r="J29" s="60"/>
      <c r="K29" s="59"/>
      <c r="L29" s="68"/>
    </row>
    <row r="30" spans="1:12" x14ac:dyDescent="0.25">
      <c r="A30" s="107"/>
      <c r="B30" s="110"/>
      <c r="C30" s="57" t="s">
        <v>34</v>
      </c>
      <c r="D30" s="57">
        <v>1</v>
      </c>
      <c r="E30" s="58"/>
      <c r="F30" s="58"/>
      <c r="G30" s="58">
        <v>49.326000000000001</v>
      </c>
      <c r="H30" s="58">
        <f t="shared" si="1"/>
        <v>0</v>
      </c>
      <c r="I30" s="60"/>
      <c r="J30" s="60">
        <f>+G30</f>
        <v>49.326000000000001</v>
      </c>
      <c r="K30" s="59"/>
      <c r="L30" s="68"/>
    </row>
    <row r="31" spans="1:12" ht="17.25" thickBot="1" x14ac:dyDescent="0.3">
      <c r="A31" s="108"/>
      <c r="B31" s="111"/>
      <c r="C31" s="70" t="s">
        <v>35</v>
      </c>
      <c r="D31" s="70">
        <v>1</v>
      </c>
      <c r="E31" s="71"/>
      <c r="F31" s="71"/>
      <c r="G31" s="71">
        <v>13.808999999999999</v>
      </c>
      <c r="H31" s="71">
        <f t="shared" si="1"/>
        <v>0</v>
      </c>
      <c r="I31" s="78"/>
      <c r="J31" s="78">
        <f>+G31</f>
        <v>13.808999999999999</v>
      </c>
      <c r="K31" s="79"/>
      <c r="L31" s="80"/>
    </row>
    <row r="32" spans="1:12" ht="49.5" x14ac:dyDescent="0.25">
      <c r="A32" s="106" t="s">
        <v>16</v>
      </c>
      <c r="B32" s="109" t="s">
        <v>40</v>
      </c>
      <c r="C32" s="64" t="s">
        <v>14</v>
      </c>
      <c r="D32" s="64">
        <v>1</v>
      </c>
      <c r="E32" s="65"/>
      <c r="F32" s="65">
        <v>17.488</v>
      </c>
      <c r="G32" s="65"/>
      <c r="H32" s="65">
        <f t="shared" si="1"/>
        <v>17.488</v>
      </c>
      <c r="I32" s="77">
        <f>+H32</f>
        <v>17.488</v>
      </c>
      <c r="J32" s="77"/>
      <c r="K32" s="66"/>
      <c r="L32" s="67"/>
    </row>
    <row r="33" spans="1:16" ht="49.5" x14ac:dyDescent="0.25">
      <c r="A33" s="107"/>
      <c r="B33" s="110"/>
      <c r="C33" s="57" t="s">
        <v>13</v>
      </c>
      <c r="D33" s="57">
        <v>1</v>
      </c>
      <c r="E33" s="58"/>
      <c r="F33" s="58">
        <v>3.4590000000000001</v>
      </c>
      <c r="G33" s="58"/>
      <c r="H33" s="58">
        <f t="shared" si="1"/>
        <v>3.4590000000000001</v>
      </c>
      <c r="I33" s="60">
        <f>+H33</f>
        <v>3.4590000000000001</v>
      </c>
      <c r="J33" s="60"/>
      <c r="K33" s="59"/>
      <c r="L33" s="68"/>
    </row>
    <row r="34" spans="1:16" x14ac:dyDescent="0.25">
      <c r="A34" s="107"/>
      <c r="B34" s="110"/>
      <c r="C34" s="57" t="s">
        <v>35</v>
      </c>
      <c r="D34" s="57">
        <v>1</v>
      </c>
      <c r="E34" s="58"/>
      <c r="F34" s="58"/>
      <c r="G34" s="58">
        <v>14.2</v>
      </c>
      <c r="H34" s="58">
        <f t="shared" si="1"/>
        <v>0</v>
      </c>
      <c r="I34" s="60"/>
      <c r="J34" s="60">
        <f>+G34</f>
        <v>14.2</v>
      </c>
      <c r="K34" s="59"/>
      <c r="L34" s="68"/>
    </row>
    <row r="35" spans="1:16" ht="17.25" thickBot="1" x14ac:dyDescent="0.3">
      <c r="A35" s="108"/>
      <c r="B35" s="111"/>
      <c r="C35" s="70" t="s">
        <v>33</v>
      </c>
      <c r="D35" s="70">
        <v>1</v>
      </c>
      <c r="E35" s="71">
        <v>184.428</v>
      </c>
      <c r="F35" s="71"/>
      <c r="G35" s="71"/>
      <c r="H35" s="71">
        <f t="shared" si="1"/>
        <v>184.428</v>
      </c>
      <c r="I35" s="78">
        <f t="shared" ref="I35:I42" si="2">+H35</f>
        <v>184.428</v>
      </c>
      <c r="J35" s="78"/>
      <c r="K35" s="79"/>
      <c r="L35" s="80"/>
    </row>
    <row r="36" spans="1:16" ht="49.5" x14ac:dyDescent="0.25">
      <c r="A36" s="106" t="s">
        <v>17</v>
      </c>
      <c r="B36" s="109" t="s">
        <v>41</v>
      </c>
      <c r="C36" s="64" t="s">
        <v>14</v>
      </c>
      <c r="D36" s="64">
        <v>1</v>
      </c>
      <c r="E36" s="65"/>
      <c r="F36" s="65">
        <v>17.488</v>
      </c>
      <c r="G36" s="65"/>
      <c r="H36" s="65">
        <f t="shared" si="1"/>
        <v>17.488</v>
      </c>
      <c r="I36" s="77">
        <f t="shared" si="2"/>
        <v>17.488</v>
      </c>
      <c r="J36" s="77"/>
      <c r="K36" s="66"/>
      <c r="L36" s="67"/>
    </row>
    <row r="37" spans="1:16" ht="49.5" x14ac:dyDescent="0.25">
      <c r="A37" s="107"/>
      <c r="B37" s="110"/>
      <c r="C37" s="57" t="s">
        <v>13</v>
      </c>
      <c r="D37" s="57">
        <v>1</v>
      </c>
      <c r="E37" s="58"/>
      <c r="F37" s="58">
        <v>3.4590000000000001</v>
      </c>
      <c r="G37" s="58"/>
      <c r="H37" s="58">
        <f t="shared" si="1"/>
        <v>3.4590000000000001</v>
      </c>
      <c r="I37" s="60">
        <f t="shared" si="2"/>
        <v>3.4590000000000001</v>
      </c>
      <c r="J37" s="60"/>
      <c r="K37" s="59"/>
      <c r="L37" s="68"/>
    </row>
    <row r="38" spans="1:16" x14ac:dyDescent="0.25">
      <c r="A38" s="107"/>
      <c r="B38" s="110"/>
      <c r="C38" s="57" t="s">
        <v>35</v>
      </c>
      <c r="D38" s="57">
        <v>1</v>
      </c>
      <c r="E38" s="58"/>
      <c r="F38" s="58">
        <v>14.2</v>
      </c>
      <c r="G38" s="58"/>
      <c r="H38" s="58">
        <f t="shared" si="1"/>
        <v>14.2</v>
      </c>
      <c r="I38" s="60">
        <f t="shared" si="2"/>
        <v>14.2</v>
      </c>
      <c r="J38" s="60"/>
      <c r="K38" s="59"/>
      <c r="L38" s="68"/>
    </row>
    <row r="39" spans="1:16" ht="17.25" thickBot="1" x14ac:dyDescent="0.3">
      <c r="A39" s="108"/>
      <c r="B39" s="111"/>
      <c r="C39" s="70" t="s">
        <v>33</v>
      </c>
      <c r="D39" s="70">
        <v>1</v>
      </c>
      <c r="E39" s="71">
        <v>187.58</v>
      </c>
      <c r="F39" s="71"/>
      <c r="G39" s="71"/>
      <c r="H39" s="71">
        <f t="shared" si="1"/>
        <v>187.58</v>
      </c>
      <c r="I39" s="78">
        <f t="shared" si="2"/>
        <v>187.58</v>
      </c>
      <c r="J39" s="78"/>
      <c r="K39" s="79"/>
      <c r="L39" s="80"/>
    </row>
    <row r="40" spans="1:16" ht="49.5" x14ac:dyDescent="0.25">
      <c r="A40" s="106" t="s">
        <v>18</v>
      </c>
      <c r="B40" s="109" t="s">
        <v>42</v>
      </c>
      <c r="C40" s="64" t="s">
        <v>14</v>
      </c>
      <c r="D40" s="64">
        <v>1</v>
      </c>
      <c r="E40" s="65"/>
      <c r="F40" s="65">
        <v>18.100000000000001</v>
      </c>
      <c r="G40" s="65"/>
      <c r="H40" s="65">
        <f t="shared" si="1"/>
        <v>18.100000000000001</v>
      </c>
      <c r="I40" s="77">
        <f t="shared" si="2"/>
        <v>18.100000000000001</v>
      </c>
      <c r="J40" s="77"/>
      <c r="K40" s="66"/>
      <c r="L40" s="67"/>
    </row>
    <row r="41" spans="1:16" ht="33" x14ac:dyDescent="0.25">
      <c r="A41" s="107"/>
      <c r="B41" s="110"/>
      <c r="C41" s="57" t="s">
        <v>36</v>
      </c>
      <c r="D41" s="57">
        <v>1</v>
      </c>
      <c r="E41" s="58"/>
      <c r="F41" s="58">
        <v>15.013</v>
      </c>
      <c r="G41" s="58"/>
      <c r="H41" s="58">
        <f t="shared" si="1"/>
        <v>15.013</v>
      </c>
      <c r="I41" s="60">
        <f t="shared" si="2"/>
        <v>15.013</v>
      </c>
      <c r="J41" s="60"/>
      <c r="K41" s="59"/>
      <c r="L41" s="68"/>
      <c r="P41" s="7"/>
    </row>
    <row r="42" spans="1:16" x14ac:dyDescent="0.25">
      <c r="A42" s="107"/>
      <c r="B42" s="110"/>
      <c r="C42" s="57" t="s">
        <v>37</v>
      </c>
      <c r="D42" s="57">
        <v>1</v>
      </c>
      <c r="E42" s="58">
        <v>96.311000000000007</v>
      </c>
      <c r="F42" s="58"/>
      <c r="G42" s="58"/>
      <c r="H42" s="58">
        <f t="shared" si="1"/>
        <v>96.311000000000007</v>
      </c>
      <c r="I42" s="60">
        <f t="shared" si="2"/>
        <v>96.311000000000007</v>
      </c>
      <c r="J42" s="60"/>
      <c r="K42" s="59"/>
      <c r="L42" s="68"/>
    </row>
    <row r="43" spans="1:16" x14ac:dyDescent="0.25">
      <c r="A43" s="107"/>
      <c r="B43" s="110"/>
      <c r="C43" s="57" t="s">
        <v>35</v>
      </c>
      <c r="D43" s="57">
        <v>1</v>
      </c>
      <c r="E43" s="58"/>
      <c r="F43" s="58"/>
      <c r="G43" s="58">
        <v>13.997999999999999</v>
      </c>
      <c r="H43" s="58">
        <f t="shared" si="1"/>
        <v>0</v>
      </c>
      <c r="I43" s="60"/>
      <c r="J43" s="60">
        <f>+G43</f>
        <v>13.997999999999999</v>
      </c>
      <c r="K43" s="59"/>
      <c r="L43" s="68"/>
    </row>
    <row r="44" spans="1:16" ht="17.25" thickBot="1" x14ac:dyDescent="0.3">
      <c r="A44" s="108"/>
      <c r="B44" s="111"/>
      <c r="C44" s="70" t="s">
        <v>31</v>
      </c>
      <c r="D44" s="70">
        <v>1</v>
      </c>
      <c r="E44" s="71"/>
      <c r="F44" s="71"/>
      <c r="G44" s="71">
        <v>76.14</v>
      </c>
      <c r="H44" s="71">
        <f t="shared" si="1"/>
        <v>0</v>
      </c>
      <c r="I44" s="78"/>
      <c r="J44" s="78">
        <f>+G44</f>
        <v>76.14</v>
      </c>
      <c r="K44" s="79"/>
      <c r="L44" s="80"/>
    </row>
    <row r="45" spans="1:16" x14ac:dyDescent="0.2">
      <c r="A45" s="97" t="s">
        <v>5</v>
      </c>
      <c r="B45" s="98"/>
      <c r="C45" s="98"/>
      <c r="D45" s="99"/>
      <c r="E45" s="81">
        <f>SUM(E11:E44)</f>
        <v>1456.4669999999999</v>
      </c>
      <c r="F45" s="81">
        <f>SUM(F11:F44)</f>
        <v>261.63499999999999</v>
      </c>
      <c r="G45" s="81">
        <f>SUM(G5:G44)</f>
        <v>202.32300000000001</v>
      </c>
      <c r="H45" s="81">
        <f>SUM(H11:H44)</f>
        <v>1718.1019999999999</v>
      </c>
      <c r="I45" s="81">
        <f>SUM(I11:I44)</f>
        <v>1718.1019999999999</v>
      </c>
      <c r="J45" s="81">
        <f>SUM(J11:J44)</f>
        <v>202.32300000000001</v>
      </c>
      <c r="K45" s="81">
        <f>SUM(K11:K44)</f>
        <v>0</v>
      </c>
      <c r="L45" s="81">
        <f>SUM(L11:L44)</f>
        <v>0</v>
      </c>
    </row>
    <row r="46" spans="1:16" x14ac:dyDescent="0.2">
      <c r="A46" s="100" t="s">
        <v>6</v>
      </c>
      <c r="B46" s="101"/>
      <c r="C46" s="101"/>
      <c r="D46" s="102"/>
      <c r="E46" s="82">
        <f>+E45</f>
        <v>1456.4669999999999</v>
      </c>
      <c r="F46" s="83">
        <f>+F45</f>
        <v>261.63499999999999</v>
      </c>
      <c r="G46" s="83">
        <f>+G45</f>
        <v>202.32300000000001</v>
      </c>
      <c r="H46" s="82">
        <f>+H45</f>
        <v>1718.1019999999999</v>
      </c>
      <c r="I46" s="103">
        <f>+J45+I45</f>
        <v>1920.425</v>
      </c>
      <c r="J46" s="104"/>
      <c r="K46" s="103">
        <f>+K45+L45</f>
        <v>0</v>
      </c>
      <c r="L46" s="104"/>
    </row>
    <row r="47" spans="1:16" ht="22.5" customHeight="1" x14ac:dyDescent="0.3">
      <c r="A47" s="3" t="s">
        <v>70</v>
      </c>
      <c r="B47" s="4"/>
      <c r="C47" s="4"/>
      <c r="D47" s="84">
        <f>H47*100%/H8</f>
        <v>0.80431085317029283</v>
      </c>
      <c r="E47" s="105" t="s">
        <v>71</v>
      </c>
      <c r="F47" s="95"/>
      <c r="G47" s="95"/>
      <c r="H47" s="85">
        <f>+E11+E13+E14</f>
        <v>259.15700000000004</v>
      </c>
      <c r="I47" s="95" t="s">
        <v>72</v>
      </c>
      <c r="J47" s="95"/>
      <c r="K47" s="86">
        <v>70</v>
      </c>
      <c r="L47" s="87" t="s">
        <v>73</v>
      </c>
    </row>
    <row r="48" spans="1:16" ht="25.5" customHeight="1" x14ac:dyDescent="0.3">
      <c r="A48" s="2" t="s">
        <v>74</v>
      </c>
      <c r="B48" s="1"/>
      <c r="C48" s="1"/>
      <c r="D48" s="84">
        <f>H48*100%/H8</f>
        <v>4.5202414574345919</v>
      </c>
      <c r="E48" s="95" t="s">
        <v>75</v>
      </c>
      <c r="F48" s="95"/>
      <c r="G48" s="95"/>
      <c r="H48" s="85">
        <f>+E45</f>
        <v>1456.4669999999999</v>
      </c>
      <c r="I48" s="96" t="s">
        <v>76</v>
      </c>
      <c r="J48" s="96"/>
      <c r="K48" s="3">
        <v>210</v>
      </c>
      <c r="L48" s="87" t="s">
        <v>73</v>
      </c>
    </row>
    <row r="49" spans="5:10" x14ac:dyDescent="0.25">
      <c r="J49" s="8"/>
    </row>
    <row r="50" spans="5:10" x14ac:dyDescent="0.25">
      <c r="E50" s="7"/>
      <c r="G50" s="7"/>
    </row>
    <row r="51" spans="5:10" x14ac:dyDescent="0.25">
      <c r="E51" s="7"/>
      <c r="F51" s="7"/>
      <c r="G51" s="7"/>
      <c r="H51" s="7"/>
    </row>
    <row r="52" spans="5:10" x14ac:dyDescent="0.25">
      <c r="E52" s="7"/>
      <c r="G52" s="7"/>
    </row>
    <row r="53" spans="5:10" x14ac:dyDescent="0.25">
      <c r="E53" s="7"/>
    </row>
    <row r="54" spans="5:10" x14ac:dyDescent="0.25">
      <c r="F54" s="7"/>
    </row>
  </sheetData>
  <mergeCells count="37">
    <mergeCell ref="A1:L1"/>
    <mergeCell ref="E7:G7"/>
    <mergeCell ref="H7:I7"/>
    <mergeCell ref="E8:G8"/>
    <mergeCell ref="A9:A10"/>
    <mergeCell ref="B9:B10"/>
    <mergeCell ref="C9:C10"/>
    <mergeCell ref="D9:D10"/>
    <mergeCell ref="E9:E10"/>
    <mergeCell ref="F9:G9"/>
    <mergeCell ref="H9:H10"/>
    <mergeCell ref="I9:J9"/>
    <mergeCell ref="K9:L9"/>
    <mergeCell ref="A11:A18"/>
    <mergeCell ref="B11:B12"/>
    <mergeCell ref="B13:B15"/>
    <mergeCell ref="B16:B18"/>
    <mergeCell ref="A19:A21"/>
    <mergeCell ref="B19:B21"/>
    <mergeCell ref="A22:A26"/>
    <mergeCell ref="B22:B26"/>
    <mergeCell ref="A27:A31"/>
    <mergeCell ref="B27:B31"/>
    <mergeCell ref="K46:L46"/>
    <mergeCell ref="A32:A35"/>
    <mergeCell ref="B32:B35"/>
    <mergeCell ref="A36:A39"/>
    <mergeCell ref="B36:B39"/>
    <mergeCell ref="A40:A44"/>
    <mergeCell ref="B40:B44"/>
    <mergeCell ref="E48:G48"/>
    <mergeCell ref="I48:J48"/>
    <mergeCell ref="A45:D45"/>
    <mergeCell ref="A46:D46"/>
    <mergeCell ref="I46:J46"/>
    <mergeCell ref="E47:G47"/>
    <mergeCell ref="I47:J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22197-93CC-4E31-83A9-C6B834A9A7AC}">
  <dimension ref="B1:O74"/>
  <sheetViews>
    <sheetView tabSelected="1" zoomScale="70" zoomScaleNormal="70" workbookViewId="0">
      <selection activeCell="O13" sqref="O13"/>
    </sheetView>
  </sheetViews>
  <sheetFormatPr baseColWidth="10" defaultColWidth="10.85546875" defaultRowHeight="16.5" x14ac:dyDescent="0.25"/>
  <cols>
    <col min="1" max="1" width="10.85546875" style="5"/>
    <col min="2" max="2" width="8.85546875" style="5" customWidth="1"/>
    <col min="3" max="3" width="9" style="5" customWidth="1"/>
    <col min="4" max="4" width="22" style="5" customWidth="1"/>
    <col min="5" max="5" width="9.85546875" style="5" customWidth="1"/>
    <col min="6" max="6" width="14.7109375" style="5" customWidth="1"/>
    <col min="7" max="7" width="12.85546875" style="5" customWidth="1"/>
    <col min="8" max="8" width="14.5703125" style="5" customWidth="1"/>
    <col min="9" max="9" width="16" style="5" customWidth="1"/>
    <col min="10" max="10" width="13.140625" style="5" customWidth="1"/>
    <col min="11" max="11" width="11.42578125" style="5" customWidth="1"/>
    <col min="12" max="12" width="12.85546875" style="5" customWidth="1"/>
    <col min="13" max="13" width="10.5703125" style="5" customWidth="1"/>
    <col min="14" max="16384" width="10.85546875" style="5"/>
  </cols>
  <sheetData>
    <row r="1" spans="2:15" ht="21" customHeight="1" thickBot="1" x14ac:dyDescent="0.3">
      <c r="B1" s="115" t="s">
        <v>0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2:15" x14ac:dyDescent="0.25">
      <c r="B2" s="9" t="s">
        <v>43</v>
      </c>
      <c r="C2" s="10"/>
      <c r="D2" s="10"/>
      <c r="E2" s="10"/>
      <c r="F2" s="11"/>
      <c r="G2" s="12"/>
      <c r="H2" s="13"/>
      <c r="I2" s="14" t="s">
        <v>44</v>
      </c>
      <c r="J2" s="15"/>
      <c r="K2" s="14" t="s">
        <v>45</v>
      </c>
      <c r="L2" s="10"/>
      <c r="M2" s="16"/>
    </row>
    <row r="3" spans="2:15" x14ac:dyDescent="0.25">
      <c r="B3" s="17"/>
      <c r="C3" s="18" t="s">
        <v>65</v>
      </c>
      <c r="D3" s="18"/>
      <c r="E3" s="18"/>
      <c r="F3" s="19"/>
      <c r="G3" s="20"/>
      <c r="H3" s="21"/>
      <c r="I3" s="22"/>
      <c r="J3" s="23"/>
      <c r="K3" s="22"/>
      <c r="L3" s="24">
        <v>44209</v>
      </c>
      <c r="M3" s="25"/>
    </row>
    <row r="4" spans="2:15" x14ac:dyDescent="0.25">
      <c r="B4" s="26" t="s">
        <v>46</v>
      </c>
      <c r="C4" s="27"/>
      <c r="D4" s="28"/>
      <c r="E4" s="29" t="s">
        <v>47</v>
      </c>
      <c r="F4" s="30"/>
      <c r="G4" s="31"/>
      <c r="H4" s="32" t="s">
        <v>48</v>
      </c>
      <c r="I4" s="27"/>
      <c r="J4" s="28"/>
      <c r="K4" s="29" t="s">
        <v>49</v>
      </c>
      <c r="L4" s="27"/>
      <c r="M4" s="33"/>
    </row>
    <row r="5" spans="2:15" x14ac:dyDescent="0.25">
      <c r="B5" s="34"/>
      <c r="C5" s="35" t="s">
        <v>66</v>
      </c>
      <c r="D5" s="36"/>
      <c r="E5" s="37"/>
      <c r="F5" s="19">
        <v>96601</v>
      </c>
      <c r="G5" s="21"/>
      <c r="H5" s="38"/>
      <c r="I5" s="18" t="s">
        <v>50</v>
      </c>
      <c r="J5" s="23"/>
      <c r="K5" s="22"/>
      <c r="L5" s="18" t="s">
        <v>67</v>
      </c>
      <c r="M5" s="25"/>
    </row>
    <row r="6" spans="2:15" x14ac:dyDescent="0.25">
      <c r="B6" s="39" t="s">
        <v>51</v>
      </c>
      <c r="C6" s="40"/>
      <c r="D6" s="40"/>
      <c r="E6" s="41"/>
      <c r="F6" s="90" t="s">
        <v>52</v>
      </c>
      <c r="G6" s="91"/>
      <c r="I6" s="88">
        <v>322.20999999999998</v>
      </c>
      <c r="J6" s="89"/>
      <c r="K6" s="42" t="s">
        <v>53</v>
      </c>
      <c r="L6" s="43"/>
      <c r="M6" s="44">
        <v>1</v>
      </c>
    </row>
    <row r="7" spans="2:15" x14ac:dyDescent="0.25">
      <c r="B7" s="45"/>
      <c r="C7" s="46" t="s">
        <v>68</v>
      </c>
      <c r="D7" s="46"/>
      <c r="E7" s="36"/>
      <c r="F7" s="118" t="s">
        <v>54</v>
      </c>
      <c r="G7" s="119"/>
      <c r="H7" s="119"/>
      <c r="I7" s="119" t="s">
        <v>69</v>
      </c>
      <c r="J7" s="120"/>
      <c r="K7" s="29" t="s">
        <v>55</v>
      </c>
      <c r="L7" s="27"/>
      <c r="M7" s="33"/>
    </row>
    <row r="8" spans="2:15" ht="17.25" thickBot="1" x14ac:dyDescent="0.3">
      <c r="B8" s="47"/>
      <c r="C8" s="48"/>
      <c r="D8" s="48"/>
      <c r="E8" s="49"/>
      <c r="F8" s="118" t="s">
        <v>56</v>
      </c>
      <c r="G8" s="119"/>
      <c r="H8" s="119"/>
      <c r="I8" s="50">
        <v>322.20999999999998</v>
      </c>
      <c r="J8" s="51" t="s">
        <v>4</v>
      </c>
      <c r="K8" s="52" t="s">
        <v>57</v>
      </c>
      <c r="L8" s="53"/>
      <c r="M8" s="54"/>
    </row>
    <row r="9" spans="2:15" ht="30" customHeight="1" x14ac:dyDescent="0.25">
      <c r="B9" s="121" t="s">
        <v>1</v>
      </c>
      <c r="C9" s="123" t="s">
        <v>2</v>
      </c>
      <c r="D9" s="123" t="s">
        <v>3</v>
      </c>
      <c r="E9" s="125" t="s">
        <v>77</v>
      </c>
      <c r="F9" s="125" t="s">
        <v>58</v>
      </c>
      <c r="G9" s="125" t="s">
        <v>59</v>
      </c>
      <c r="H9" s="125"/>
      <c r="I9" s="127" t="s">
        <v>60</v>
      </c>
      <c r="J9" s="125" t="s">
        <v>61</v>
      </c>
      <c r="K9" s="125"/>
      <c r="L9" s="125" t="s">
        <v>62</v>
      </c>
      <c r="M9" s="129"/>
    </row>
    <row r="10" spans="2:15" ht="40.5" customHeight="1" thickBot="1" x14ac:dyDescent="0.3">
      <c r="B10" s="122"/>
      <c r="C10" s="124"/>
      <c r="D10" s="124"/>
      <c r="E10" s="126"/>
      <c r="F10" s="126"/>
      <c r="G10" s="55" t="s">
        <v>63</v>
      </c>
      <c r="H10" s="55" t="s">
        <v>64</v>
      </c>
      <c r="I10" s="128"/>
      <c r="J10" s="55" t="s">
        <v>63</v>
      </c>
      <c r="K10" s="55" t="s">
        <v>64</v>
      </c>
      <c r="L10" s="55" t="s">
        <v>63</v>
      </c>
      <c r="M10" s="56" t="s">
        <v>64</v>
      </c>
    </row>
    <row r="11" spans="2:15" ht="31.5" customHeight="1" x14ac:dyDescent="0.25">
      <c r="B11" s="112" t="s">
        <v>7</v>
      </c>
      <c r="C11" s="137" t="s">
        <v>84</v>
      </c>
      <c r="D11" s="64" t="s">
        <v>78</v>
      </c>
      <c r="E11" s="64">
        <v>1</v>
      </c>
      <c r="F11" s="65">
        <f>225.69-G12-G13-G17</f>
        <v>203.28000000000003</v>
      </c>
      <c r="G11" s="65"/>
      <c r="H11" s="65" t="s">
        <v>8</v>
      </c>
      <c r="I11" s="65">
        <f>+G11+F11</f>
        <v>203.28000000000003</v>
      </c>
      <c r="J11" s="77">
        <f t="shared" ref="J11:J39" si="0">+I11</f>
        <v>203.28000000000003</v>
      </c>
      <c r="K11" s="66"/>
      <c r="L11" s="66"/>
      <c r="M11" s="67"/>
    </row>
    <row r="12" spans="2:15" ht="33" x14ac:dyDescent="0.25">
      <c r="B12" s="113"/>
      <c r="C12" s="138"/>
      <c r="D12" s="57" t="s">
        <v>79</v>
      </c>
      <c r="E12" s="57">
        <v>1</v>
      </c>
      <c r="F12" s="58"/>
      <c r="G12" s="58">
        <v>3.04</v>
      </c>
      <c r="H12" s="58" t="s">
        <v>8</v>
      </c>
      <c r="I12" s="58">
        <f>+G12+F12</f>
        <v>3.04</v>
      </c>
      <c r="J12" s="60">
        <f t="shared" si="0"/>
        <v>3.04</v>
      </c>
      <c r="K12" s="59"/>
      <c r="L12" s="59"/>
      <c r="M12" s="68"/>
    </row>
    <row r="13" spans="2:15" ht="33" x14ac:dyDescent="0.25">
      <c r="B13" s="113"/>
      <c r="C13" s="138"/>
      <c r="D13" s="57" t="s">
        <v>80</v>
      </c>
      <c r="E13" s="57">
        <v>1</v>
      </c>
      <c r="F13" s="58"/>
      <c r="G13" s="58">
        <v>18.420000000000002</v>
      </c>
      <c r="H13" s="58"/>
      <c r="I13" s="58">
        <f t="shared" ref="I13:I42" si="1">+G13+F13</f>
        <v>18.420000000000002</v>
      </c>
      <c r="J13" s="60">
        <f t="shared" si="0"/>
        <v>18.420000000000002</v>
      </c>
      <c r="K13" s="59"/>
      <c r="L13" s="59"/>
      <c r="M13" s="68"/>
      <c r="O13" s="7"/>
    </row>
    <row r="14" spans="2:15" ht="49.5" x14ac:dyDescent="0.25">
      <c r="B14" s="113"/>
      <c r="C14" s="138"/>
      <c r="D14" s="57" t="s">
        <v>81</v>
      </c>
      <c r="E14" s="57">
        <v>1</v>
      </c>
      <c r="F14" s="58"/>
      <c r="G14" s="58">
        <v>21.33</v>
      </c>
      <c r="H14" s="58"/>
      <c r="I14" s="58">
        <f t="shared" si="1"/>
        <v>21.33</v>
      </c>
      <c r="J14" s="60">
        <f t="shared" si="0"/>
        <v>21.33</v>
      </c>
      <c r="K14" s="59"/>
      <c r="L14" s="59"/>
      <c r="M14" s="68"/>
    </row>
    <row r="15" spans="2:15" s="6" customFormat="1" x14ac:dyDescent="0.25">
      <c r="B15" s="113"/>
      <c r="C15" s="138"/>
      <c r="D15" s="57" t="s">
        <v>82</v>
      </c>
      <c r="E15" s="57">
        <v>2</v>
      </c>
      <c r="F15" s="58"/>
      <c r="G15" s="58">
        <v>50.05</v>
      </c>
      <c r="H15" s="58"/>
      <c r="I15" s="58">
        <f t="shared" si="1"/>
        <v>50.05</v>
      </c>
      <c r="J15" s="58">
        <f t="shared" si="0"/>
        <v>50.05</v>
      </c>
      <c r="K15" s="57"/>
      <c r="L15" s="57"/>
      <c r="M15" s="69"/>
    </row>
    <row r="16" spans="2:15" s="6" customFormat="1" ht="33" x14ac:dyDescent="0.25">
      <c r="B16" s="113"/>
      <c r="C16" s="138"/>
      <c r="D16" s="57" t="s">
        <v>83</v>
      </c>
      <c r="E16" s="57">
        <v>1</v>
      </c>
      <c r="F16" s="58"/>
      <c r="G16" s="58">
        <v>25.14</v>
      </c>
      <c r="H16" s="58"/>
      <c r="I16" s="58">
        <f t="shared" si="1"/>
        <v>25.14</v>
      </c>
      <c r="J16" s="58">
        <f t="shared" si="0"/>
        <v>25.14</v>
      </c>
      <c r="K16" s="57"/>
      <c r="L16" s="57"/>
      <c r="M16" s="69"/>
    </row>
    <row r="17" spans="2:15" s="6" customFormat="1" ht="17.25" thickBot="1" x14ac:dyDescent="0.3">
      <c r="B17" s="113"/>
      <c r="C17" s="138"/>
      <c r="D17" s="57" t="s">
        <v>85</v>
      </c>
      <c r="E17" s="57">
        <v>1</v>
      </c>
      <c r="F17" s="58"/>
      <c r="G17" s="58">
        <v>0.95</v>
      </c>
      <c r="H17" s="58"/>
      <c r="I17" s="58">
        <f t="shared" si="1"/>
        <v>0.95</v>
      </c>
      <c r="J17" s="58">
        <f t="shared" si="0"/>
        <v>0.95</v>
      </c>
      <c r="K17" s="57"/>
      <c r="L17" s="57"/>
      <c r="M17" s="69"/>
    </row>
    <row r="18" spans="2:15" x14ac:dyDescent="0.25">
      <c r="B18" s="106" t="s">
        <v>10</v>
      </c>
      <c r="C18" s="109" t="s">
        <v>15</v>
      </c>
      <c r="D18" s="64" t="s">
        <v>33</v>
      </c>
      <c r="E18" s="64">
        <v>1</v>
      </c>
      <c r="F18" s="65">
        <f>305.03-G21-G22-G24-G25-F19</f>
        <v>265.28399999999993</v>
      </c>
      <c r="G18" s="65"/>
      <c r="H18" s="65"/>
      <c r="I18" s="65">
        <f t="shared" si="1"/>
        <v>265.28399999999993</v>
      </c>
      <c r="J18" s="77">
        <f t="shared" si="0"/>
        <v>265.28399999999993</v>
      </c>
      <c r="K18" s="66"/>
      <c r="L18" s="66"/>
      <c r="M18" s="67"/>
    </row>
    <row r="19" spans="2:15" x14ac:dyDescent="0.25">
      <c r="B19" s="133"/>
      <c r="C19" s="134"/>
      <c r="D19" s="61" t="s">
        <v>86</v>
      </c>
      <c r="E19" s="61">
        <v>1</v>
      </c>
      <c r="F19" s="62">
        <v>14.32</v>
      </c>
      <c r="G19" s="62"/>
      <c r="H19" s="62"/>
      <c r="I19" s="62">
        <f>+F19</f>
        <v>14.32</v>
      </c>
      <c r="J19" s="76">
        <f t="shared" si="0"/>
        <v>14.32</v>
      </c>
      <c r="K19" s="63"/>
      <c r="L19" s="63"/>
      <c r="M19" s="94"/>
      <c r="O19" s="7"/>
    </row>
    <row r="20" spans="2:15" x14ac:dyDescent="0.25">
      <c r="B20" s="133"/>
      <c r="C20" s="134"/>
      <c r="D20" s="61" t="s">
        <v>89</v>
      </c>
      <c r="E20" s="61">
        <v>1</v>
      </c>
      <c r="F20" s="62"/>
      <c r="G20" s="62"/>
      <c r="H20" s="62">
        <v>15.71</v>
      </c>
      <c r="I20" s="62"/>
      <c r="J20" s="76"/>
      <c r="K20" s="76">
        <f>+H20</f>
        <v>15.71</v>
      </c>
      <c r="L20" s="63"/>
      <c r="M20" s="94"/>
      <c r="O20" s="7"/>
    </row>
    <row r="21" spans="2:15" ht="33" x14ac:dyDescent="0.25">
      <c r="B21" s="107"/>
      <c r="C21" s="110"/>
      <c r="D21" s="57" t="s">
        <v>79</v>
      </c>
      <c r="E21" s="57">
        <v>1</v>
      </c>
      <c r="F21" s="58"/>
      <c r="G21" s="58">
        <v>3.04</v>
      </c>
      <c r="H21" s="58"/>
      <c r="I21" s="58">
        <f t="shared" si="1"/>
        <v>3.04</v>
      </c>
      <c r="J21" s="60">
        <f t="shared" si="0"/>
        <v>3.04</v>
      </c>
      <c r="K21" s="59"/>
      <c r="L21" s="59"/>
      <c r="M21" s="68"/>
    </row>
    <row r="22" spans="2:15" ht="33" x14ac:dyDescent="0.25">
      <c r="B22" s="135"/>
      <c r="C22" s="136"/>
      <c r="D22" s="57" t="s">
        <v>80</v>
      </c>
      <c r="E22" s="73">
        <v>1</v>
      </c>
      <c r="F22" s="74"/>
      <c r="G22" s="74">
        <v>17.265999999999998</v>
      </c>
      <c r="H22" s="74"/>
      <c r="I22" s="74">
        <f t="shared" si="1"/>
        <v>17.265999999999998</v>
      </c>
      <c r="J22" s="92">
        <f t="shared" si="0"/>
        <v>17.265999999999998</v>
      </c>
      <c r="K22" s="75"/>
      <c r="L22" s="75"/>
      <c r="M22" s="93"/>
    </row>
    <row r="23" spans="2:15" ht="49.5" x14ac:dyDescent="0.25">
      <c r="B23" s="135"/>
      <c r="C23" s="136"/>
      <c r="D23" s="57" t="s">
        <v>81</v>
      </c>
      <c r="E23" s="73">
        <v>1</v>
      </c>
      <c r="F23" s="74"/>
      <c r="G23" s="74">
        <v>17.28</v>
      </c>
      <c r="H23" s="74"/>
      <c r="I23" s="74">
        <f t="shared" si="1"/>
        <v>17.28</v>
      </c>
      <c r="J23" s="92">
        <f t="shared" si="0"/>
        <v>17.28</v>
      </c>
      <c r="K23" s="75"/>
      <c r="L23" s="75"/>
      <c r="M23" s="93"/>
      <c r="O23" s="7"/>
    </row>
    <row r="24" spans="2:15" x14ac:dyDescent="0.25">
      <c r="B24" s="135"/>
      <c r="C24" s="136"/>
      <c r="D24" s="73" t="s">
        <v>85</v>
      </c>
      <c r="E24" s="73">
        <v>2</v>
      </c>
      <c r="F24" s="74"/>
      <c r="G24" s="74">
        <v>2.0499999999999998</v>
      </c>
      <c r="H24" s="74"/>
      <c r="I24" s="74">
        <f t="shared" si="1"/>
        <v>2.0499999999999998</v>
      </c>
      <c r="J24" s="92">
        <f t="shared" si="0"/>
        <v>2.0499999999999998</v>
      </c>
      <c r="K24" s="75"/>
      <c r="L24" s="75"/>
      <c r="M24" s="93"/>
    </row>
    <row r="25" spans="2:15" ht="28.5" customHeight="1" thickBot="1" x14ac:dyDescent="0.3">
      <c r="B25" s="108"/>
      <c r="C25" s="111"/>
      <c r="D25" s="70" t="s">
        <v>87</v>
      </c>
      <c r="E25" s="70">
        <v>1</v>
      </c>
      <c r="F25" s="71"/>
      <c r="G25" s="71">
        <v>3.07</v>
      </c>
      <c r="H25" s="71"/>
      <c r="I25" s="71">
        <f t="shared" si="1"/>
        <v>3.07</v>
      </c>
      <c r="J25" s="78">
        <f t="shared" si="0"/>
        <v>3.07</v>
      </c>
      <c r="K25" s="79"/>
      <c r="L25" s="79"/>
      <c r="M25" s="80"/>
    </row>
    <row r="26" spans="2:15" x14ac:dyDescent="0.25">
      <c r="B26" s="106" t="s">
        <v>11</v>
      </c>
      <c r="C26" s="109" t="s">
        <v>38</v>
      </c>
      <c r="D26" s="64" t="s">
        <v>33</v>
      </c>
      <c r="E26" s="64">
        <v>1</v>
      </c>
      <c r="F26" s="65">
        <f>288.41-G28-G29-G32-G33-F27</f>
        <v>229.27</v>
      </c>
      <c r="G26" s="65"/>
      <c r="H26" s="65"/>
      <c r="I26" s="65">
        <f t="shared" ref="I26" si="2">+G26+F26</f>
        <v>229.27</v>
      </c>
      <c r="J26" s="77">
        <f t="shared" si="0"/>
        <v>229.27</v>
      </c>
      <c r="K26" s="66"/>
      <c r="L26" s="66"/>
      <c r="M26" s="67"/>
    </row>
    <row r="27" spans="2:15" x14ac:dyDescent="0.25">
      <c r="B27" s="107"/>
      <c r="C27" s="110"/>
      <c r="D27" s="61" t="s">
        <v>86</v>
      </c>
      <c r="E27" s="61">
        <v>1</v>
      </c>
      <c r="F27" s="62">
        <v>17.66</v>
      </c>
      <c r="G27" s="62"/>
      <c r="H27" s="62"/>
      <c r="I27" s="62">
        <f>+F27</f>
        <v>17.66</v>
      </c>
      <c r="J27" s="76">
        <f t="shared" si="0"/>
        <v>17.66</v>
      </c>
      <c r="K27" s="63"/>
      <c r="L27" s="63"/>
      <c r="M27" s="94"/>
    </row>
    <row r="28" spans="2:15" ht="33" x14ac:dyDescent="0.25">
      <c r="B28" s="107"/>
      <c r="C28" s="110"/>
      <c r="D28" s="57" t="s">
        <v>79</v>
      </c>
      <c r="E28" s="57">
        <v>1</v>
      </c>
      <c r="F28" s="58"/>
      <c r="G28" s="58">
        <v>3.04</v>
      </c>
      <c r="H28" s="58"/>
      <c r="I28" s="58">
        <f t="shared" ref="I28:I34" si="3">+G28+F28</f>
        <v>3.04</v>
      </c>
      <c r="J28" s="60">
        <f t="shared" si="0"/>
        <v>3.04</v>
      </c>
      <c r="K28" s="59"/>
      <c r="L28" s="59"/>
      <c r="M28" s="68"/>
      <c r="O28" s="7"/>
    </row>
    <row r="29" spans="2:15" ht="33" x14ac:dyDescent="0.25">
      <c r="B29" s="107"/>
      <c r="C29" s="110"/>
      <c r="D29" s="57" t="s">
        <v>80</v>
      </c>
      <c r="E29" s="73">
        <v>1</v>
      </c>
      <c r="F29" s="74"/>
      <c r="G29" s="74">
        <v>33.380000000000003</v>
      </c>
      <c r="H29" s="74"/>
      <c r="I29" s="74">
        <f t="shared" si="3"/>
        <v>33.380000000000003</v>
      </c>
      <c r="J29" s="92">
        <f t="shared" si="0"/>
        <v>33.380000000000003</v>
      </c>
      <c r="K29" s="75"/>
      <c r="L29" s="75"/>
      <c r="M29" s="93"/>
    </row>
    <row r="30" spans="2:15" ht="49.5" x14ac:dyDescent="0.25">
      <c r="B30" s="107"/>
      <c r="C30" s="110"/>
      <c r="D30" s="57" t="s">
        <v>81</v>
      </c>
      <c r="E30" s="73">
        <v>1</v>
      </c>
      <c r="F30" s="74"/>
      <c r="G30" s="74">
        <v>16.12</v>
      </c>
      <c r="H30" s="74"/>
      <c r="I30" s="74">
        <f t="shared" si="3"/>
        <v>16.12</v>
      </c>
      <c r="J30" s="92">
        <f t="shared" si="0"/>
        <v>16.12</v>
      </c>
      <c r="K30" s="75"/>
      <c r="L30" s="75"/>
      <c r="M30" s="93"/>
    </row>
    <row r="31" spans="2:15" x14ac:dyDescent="0.25">
      <c r="B31" s="107"/>
      <c r="C31" s="110"/>
      <c r="D31" s="73" t="s">
        <v>34</v>
      </c>
      <c r="E31" s="73">
        <v>1</v>
      </c>
      <c r="F31" s="74"/>
      <c r="G31" s="74"/>
      <c r="H31" s="74">
        <v>17.73</v>
      </c>
      <c r="I31" s="74"/>
      <c r="J31" s="92"/>
      <c r="K31" s="92">
        <f>+H31</f>
        <v>17.73</v>
      </c>
      <c r="L31" s="75"/>
      <c r="M31" s="93"/>
    </row>
    <row r="32" spans="2:15" x14ac:dyDescent="0.25">
      <c r="B32" s="107"/>
      <c r="C32" s="110"/>
      <c r="D32" s="73" t="s">
        <v>85</v>
      </c>
      <c r="E32" s="73">
        <v>2</v>
      </c>
      <c r="F32" s="74"/>
      <c r="G32" s="74">
        <v>1.99</v>
      </c>
      <c r="H32" s="74"/>
      <c r="I32" s="74">
        <f t="shared" si="3"/>
        <v>1.99</v>
      </c>
      <c r="J32" s="92">
        <f t="shared" si="0"/>
        <v>1.99</v>
      </c>
      <c r="K32" s="75"/>
      <c r="L32" s="75"/>
      <c r="M32" s="93"/>
    </row>
    <row r="33" spans="2:13" ht="17.25" thickBot="1" x14ac:dyDescent="0.3">
      <c r="B33" s="107"/>
      <c r="C33" s="110"/>
      <c r="D33" s="70" t="s">
        <v>87</v>
      </c>
      <c r="E33" s="70">
        <v>1</v>
      </c>
      <c r="F33" s="71"/>
      <c r="G33" s="71">
        <v>3.07</v>
      </c>
      <c r="H33" s="71"/>
      <c r="I33" s="71">
        <f t="shared" si="3"/>
        <v>3.07</v>
      </c>
      <c r="J33" s="78">
        <f t="shared" si="0"/>
        <v>3.07</v>
      </c>
      <c r="K33" s="79"/>
      <c r="L33" s="79"/>
      <c r="M33" s="80"/>
    </row>
    <row r="34" spans="2:13" x14ac:dyDescent="0.25">
      <c r="B34" s="106" t="s">
        <v>12</v>
      </c>
      <c r="C34" s="109" t="s">
        <v>39</v>
      </c>
      <c r="D34" s="64" t="s">
        <v>33</v>
      </c>
      <c r="E34" s="64">
        <v>1</v>
      </c>
      <c r="F34" s="65">
        <v>186.04</v>
      </c>
      <c r="G34" s="65"/>
      <c r="H34" s="65"/>
      <c r="I34" s="65">
        <f t="shared" si="3"/>
        <v>186.04</v>
      </c>
      <c r="J34" s="77">
        <f t="shared" si="0"/>
        <v>186.04</v>
      </c>
      <c r="K34" s="66"/>
      <c r="L34" s="66"/>
      <c r="M34" s="67"/>
    </row>
    <row r="35" spans="2:13" x14ac:dyDescent="0.25">
      <c r="B35" s="107"/>
      <c r="C35" s="110"/>
      <c r="D35" s="61" t="s">
        <v>86</v>
      </c>
      <c r="E35" s="61">
        <v>1</v>
      </c>
      <c r="F35" s="62">
        <v>8.75</v>
      </c>
      <c r="G35" s="62"/>
      <c r="H35" s="62"/>
      <c r="I35" s="62">
        <f>+F35</f>
        <v>8.75</v>
      </c>
      <c r="J35" s="76">
        <f t="shared" si="0"/>
        <v>8.75</v>
      </c>
      <c r="K35" s="63"/>
      <c r="L35" s="63"/>
      <c r="M35" s="94"/>
    </row>
    <row r="36" spans="2:13" ht="33" x14ac:dyDescent="0.25">
      <c r="B36" s="107"/>
      <c r="C36" s="110"/>
      <c r="D36" s="57" t="s">
        <v>79</v>
      </c>
      <c r="E36" s="57">
        <v>1</v>
      </c>
      <c r="F36" s="58"/>
      <c r="G36" s="58">
        <v>3.04</v>
      </c>
      <c r="H36" s="58"/>
      <c r="I36" s="58">
        <f t="shared" ref="I36:I39" si="4">+G36+F36</f>
        <v>3.04</v>
      </c>
      <c r="J36" s="60">
        <f t="shared" si="0"/>
        <v>3.04</v>
      </c>
      <c r="K36" s="59"/>
      <c r="L36" s="59"/>
      <c r="M36" s="68"/>
    </row>
    <row r="37" spans="2:13" ht="33" x14ac:dyDescent="0.25">
      <c r="B37" s="107"/>
      <c r="C37" s="110"/>
      <c r="D37" s="57" t="s">
        <v>80</v>
      </c>
      <c r="E37" s="73">
        <v>1</v>
      </c>
      <c r="F37" s="74"/>
      <c r="G37" s="74">
        <v>17.57</v>
      </c>
      <c r="H37" s="74"/>
      <c r="I37" s="74">
        <f t="shared" si="4"/>
        <v>17.57</v>
      </c>
      <c r="J37" s="92">
        <f t="shared" si="0"/>
        <v>17.57</v>
      </c>
      <c r="K37" s="75"/>
      <c r="L37" s="75"/>
      <c r="M37" s="93"/>
    </row>
    <row r="38" spans="2:13" ht="49.5" x14ac:dyDescent="0.25">
      <c r="B38" s="107"/>
      <c r="C38" s="110"/>
      <c r="D38" s="57" t="s">
        <v>81</v>
      </c>
      <c r="E38" s="73">
        <v>1</v>
      </c>
      <c r="F38" s="74"/>
      <c r="G38" s="74">
        <v>16.43</v>
      </c>
      <c r="H38" s="74"/>
      <c r="I38" s="74">
        <f t="shared" si="4"/>
        <v>16.43</v>
      </c>
      <c r="J38" s="92">
        <f t="shared" si="0"/>
        <v>16.43</v>
      </c>
      <c r="K38" s="75"/>
      <c r="L38" s="75"/>
      <c r="M38" s="93"/>
    </row>
    <row r="39" spans="2:13" x14ac:dyDescent="0.25">
      <c r="B39" s="107"/>
      <c r="C39" s="110"/>
      <c r="D39" s="73" t="s">
        <v>85</v>
      </c>
      <c r="E39" s="73">
        <v>2</v>
      </c>
      <c r="F39" s="74"/>
      <c r="G39" s="74">
        <f>1.22+0.95</f>
        <v>2.17</v>
      </c>
      <c r="H39" s="74"/>
      <c r="I39" s="74">
        <f t="shared" si="4"/>
        <v>2.17</v>
      </c>
      <c r="J39" s="92">
        <f t="shared" si="0"/>
        <v>2.17</v>
      </c>
      <c r="K39" s="75"/>
      <c r="L39" s="75"/>
      <c r="M39" s="93"/>
    </row>
    <row r="40" spans="2:13" x14ac:dyDescent="0.25">
      <c r="B40" s="107"/>
      <c r="C40" s="110"/>
      <c r="D40" s="57" t="s">
        <v>87</v>
      </c>
      <c r="E40" s="57">
        <v>1</v>
      </c>
      <c r="F40" s="58"/>
      <c r="G40" s="58">
        <v>3.07</v>
      </c>
      <c r="H40" s="58"/>
      <c r="I40" s="58"/>
      <c r="J40" s="60"/>
      <c r="K40" s="60"/>
      <c r="L40" s="59"/>
      <c r="M40" s="68"/>
    </row>
    <row r="41" spans="2:13" ht="17.25" thickBot="1" x14ac:dyDescent="0.3">
      <c r="B41" s="107"/>
      <c r="C41" s="110"/>
      <c r="D41" s="57" t="s">
        <v>34</v>
      </c>
      <c r="E41" s="57">
        <v>1</v>
      </c>
      <c r="F41" s="58"/>
      <c r="G41" s="58"/>
      <c r="H41" s="58">
        <v>67.22</v>
      </c>
      <c r="I41" s="58">
        <f t="shared" si="1"/>
        <v>0</v>
      </c>
      <c r="J41" s="60"/>
      <c r="K41" s="60">
        <f>+H41</f>
        <v>67.22</v>
      </c>
      <c r="L41" s="59"/>
      <c r="M41" s="68"/>
    </row>
    <row r="42" spans="2:13" x14ac:dyDescent="0.25">
      <c r="B42" s="106" t="s">
        <v>16</v>
      </c>
      <c r="C42" s="109" t="s">
        <v>40</v>
      </c>
      <c r="D42" s="64" t="s">
        <v>33</v>
      </c>
      <c r="E42" s="64">
        <v>1</v>
      </c>
      <c r="F42" s="65">
        <v>170.21</v>
      </c>
      <c r="G42" s="65"/>
      <c r="H42" s="65"/>
      <c r="I42" s="65">
        <f t="shared" si="1"/>
        <v>170.21</v>
      </c>
      <c r="J42" s="77">
        <f t="shared" ref="J42:J47" si="5">+I42</f>
        <v>170.21</v>
      </c>
      <c r="K42" s="66"/>
      <c r="L42" s="66"/>
      <c r="M42" s="67"/>
    </row>
    <row r="43" spans="2:13" x14ac:dyDescent="0.25">
      <c r="B43" s="133"/>
      <c r="C43" s="134"/>
      <c r="D43" s="61" t="s">
        <v>86</v>
      </c>
      <c r="E43" s="61">
        <v>1</v>
      </c>
      <c r="F43" s="62">
        <v>11.07</v>
      </c>
      <c r="G43" s="62"/>
      <c r="H43" s="62"/>
      <c r="I43" s="62">
        <f>+F43</f>
        <v>11.07</v>
      </c>
      <c r="J43" s="76">
        <f t="shared" si="5"/>
        <v>11.07</v>
      </c>
      <c r="K43" s="63"/>
      <c r="L43" s="63"/>
      <c r="M43" s="94"/>
    </row>
    <row r="44" spans="2:13" ht="33" x14ac:dyDescent="0.25">
      <c r="B44" s="133"/>
      <c r="C44" s="134"/>
      <c r="D44" s="57" t="s">
        <v>79</v>
      </c>
      <c r="E44" s="57">
        <v>1</v>
      </c>
      <c r="F44" s="58"/>
      <c r="G44" s="58">
        <v>3.04</v>
      </c>
      <c r="H44" s="58"/>
      <c r="I44" s="58">
        <f t="shared" ref="I44:I47" si="6">+G44+F44</f>
        <v>3.04</v>
      </c>
      <c r="J44" s="60">
        <f t="shared" si="5"/>
        <v>3.04</v>
      </c>
      <c r="K44" s="59"/>
      <c r="L44" s="59"/>
      <c r="M44" s="68"/>
    </row>
    <row r="45" spans="2:13" ht="33" x14ac:dyDescent="0.25">
      <c r="B45" s="133"/>
      <c r="C45" s="134"/>
      <c r="D45" s="57" t="s">
        <v>80</v>
      </c>
      <c r="E45" s="73">
        <v>1</v>
      </c>
      <c r="F45" s="74"/>
      <c r="G45" s="74">
        <v>17.600000000000001</v>
      </c>
      <c r="H45" s="74"/>
      <c r="I45" s="74">
        <f t="shared" si="6"/>
        <v>17.600000000000001</v>
      </c>
      <c r="J45" s="92">
        <f t="shared" si="5"/>
        <v>17.600000000000001</v>
      </c>
      <c r="K45" s="75"/>
      <c r="L45" s="75"/>
      <c r="M45" s="93"/>
    </row>
    <row r="46" spans="2:13" ht="49.5" x14ac:dyDescent="0.25">
      <c r="B46" s="133"/>
      <c r="C46" s="134"/>
      <c r="D46" s="57" t="s">
        <v>81</v>
      </c>
      <c r="E46" s="73">
        <v>1</v>
      </c>
      <c r="F46" s="74"/>
      <c r="G46" s="74">
        <v>16.739999999999998</v>
      </c>
      <c r="H46" s="74"/>
      <c r="I46" s="74">
        <f t="shared" si="6"/>
        <v>16.739999999999998</v>
      </c>
      <c r="J46" s="92">
        <f t="shared" si="5"/>
        <v>16.739999999999998</v>
      </c>
      <c r="K46" s="75"/>
      <c r="L46" s="75"/>
      <c r="M46" s="93"/>
    </row>
    <row r="47" spans="2:13" x14ac:dyDescent="0.25">
      <c r="B47" s="133"/>
      <c r="C47" s="134"/>
      <c r="D47" s="73" t="s">
        <v>85</v>
      </c>
      <c r="E47" s="73">
        <v>2</v>
      </c>
      <c r="F47" s="74"/>
      <c r="G47" s="74">
        <v>2.33</v>
      </c>
      <c r="H47" s="74"/>
      <c r="I47" s="74">
        <f t="shared" si="6"/>
        <v>2.33</v>
      </c>
      <c r="J47" s="92">
        <f t="shared" si="5"/>
        <v>2.33</v>
      </c>
      <c r="K47" s="75"/>
      <c r="L47" s="75"/>
      <c r="M47" s="93"/>
    </row>
    <row r="48" spans="2:13" x14ac:dyDescent="0.25">
      <c r="B48" s="133"/>
      <c r="C48" s="134"/>
      <c r="D48" s="57" t="s">
        <v>87</v>
      </c>
      <c r="E48" s="57">
        <v>1</v>
      </c>
      <c r="F48" s="58"/>
      <c r="G48" s="58">
        <v>3.08</v>
      </c>
      <c r="H48" s="58"/>
      <c r="I48" s="58"/>
      <c r="J48" s="60"/>
      <c r="K48" s="60"/>
      <c r="L48" s="59"/>
      <c r="M48" s="68"/>
    </row>
    <row r="49" spans="2:13" ht="17.25" thickBot="1" x14ac:dyDescent="0.3">
      <c r="B49" s="133"/>
      <c r="C49" s="134"/>
      <c r="D49" s="57" t="s">
        <v>35</v>
      </c>
      <c r="E49" s="57">
        <v>1</v>
      </c>
      <c r="F49" s="58"/>
      <c r="G49" s="58"/>
      <c r="H49" s="58">
        <v>12.72</v>
      </c>
      <c r="I49" s="58">
        <f t="shared" ref="I49:I50" si="7">+G49+F49</f>
        <v>0</v>
      </c>
      <c r="J49" s="60"/>
      <c r="K49" s="60">
        <f>+H49</f>
        <v>12.72</v>
      </c>
      <c r="L49" s="59"/>
      <c r="M49" s="68"/>
    </row>
    <row r="50" spans="2:13" x14ac:dyDescent="0.25">
      <c r="B50" s="106" t="s">
        <v>17</v>
      </c>
      <c r="C50" s="109" t="s">
        <v>41</v>
      </c>
      <c r="D50" s="64" t="s">
        <v>33</v>
      </c>
      <c r="E50" s="64">
        <v>1</v>
      </c>
      <c r="F50" s="65">
        <v>160.84</v>
      </c>
      <c r="G50" s="65"/>
      <c r="H50" s="65"/>
      <c r="I50" s="65">
        <f t="shared" si="7"/>
        <v>160.84</v>
      </c>
      <c r="J50" s="77">
        <f t="shared" ref="J50:J55" si="8">+I50</f>
        <v>160.84</v>
      </c>
      <c r="K50" s="66"/>
      <c r="L50" s="66"/>
      <c r="M50" s="67"/>
    </row>
    <row r="51" spans="2:13" x14ac:dyDescent="0.25">
      <c r="B51" s="133"/>
      <c r="C51" s="134"/>
      <c r="D51" s="61" t="s">
        <v>86</v>
      </c>
      <c r="E51" s="61">
        <v>1</v>
      </c>
      <c r="F51" s="62">
        <v>23.66</v>
      </c>
      <c r="G51" s="62"/>
      <c r="H51" s="62"/>
      <c r="I51" s="62">
        <f>+F51</f>
        <v>23.66</v>
      </c>
      <c r="J51" s="76">
        <f t="shared" si="8"/>
        <v>23.66</v>
      </c>
      <c r="K51" s="63"/>
      <c r="L51" s="63"/>
      <c r="M51" s="94"/>
    </row>
    <row r="52" spans="2:13" ht="33" x14ac:dyDescent="0.25">
      <c r="B52" s="133"/>
      <c r="C52" s="134"/>
      <c r="D52" s="57" t="s">
        <v>79</v>
      </c>
      <c r="E52" s="57">
        <v>1</v>
      </c>
      <c r="F52" s="58"/>
      <c r="G52" s="58">
        <v>3.04</v>
      </c>
      <c r="H52" s="58"/>
      <c r="I52" s="58">
        <f t="shared" ref="I52:I55" si="9">+G52+F52</f>
        <v>3.04</v>
      </c>
      <c r="J52" s="60">
        <f t="shared" si="8"/>
        <v>3.04</v>
      </c>
      <c r="K52" s="59"/>
      <c r="L52" s="59"/>
      <c r="M52" s="68"/>
    </row>
    <row r="53" spans="2:13" ht="33" x14ac:dyDescent="0.25">
      <c r="B53" s="133"/>
      <c r="C53" s="134"/>
      <c r="D53" s="57" t="s">
        <v>80</v>
      </c>
      <c r="E53" s="73">
        <v>1</v>
      </c>
      <c r="F53" s="74"/>
      <c r="G53" s="74">
        <v>17.600000000000001</v>
      </c>
      <c r="H53" s="74"/>
      <c r="I53" s="74">
        <f t="shared" si="9"/>
        <v>17.600000000000001</v>
      </c>
      <c r="J53" s="92">
        <f t="shared" si="8"/>
        <v>17.600000000000001</v>
      </c>
      <c r="K53" s="75"/>
      <c r="L53" s="75"/>
      <c r="M53" s="93"/>
    </row>
    <row r="54" spans="2:13" ht="49.5" x14ac:dyDescent="0.25">
      <c r="B54" s="133"/>
      <c r="C54" s="134"/>
      <c r="D54" s="57" t="s">
        <v>81</v>
      </c>
      <c r="E54" s="73">
        <v>1</v>
      </c>
      <c r="F54" s="74"/>
      <c r="G54" s="74">
        <v>16.739999999999998</v>
      </c>
      <c r="H54" s="74"/>
      <c r="I54" s="74">
        <f t="shared" si="9"/>
        <v>16.739999999999998</v>
      </c>
      <c r="J54" s="92">
        <f t="shared" si="8"/>
        <v>16.739999999999998</v>
      </c>
      <c r="K54" s="75"/>
      <c r="L54" s="75"/>
      <c r="M54" s="93"/>
    </row>
    <row r="55" spans="2:13" x14ac:dyDescent="0.25">
      <c r="B55" s="133"/>
      <c r="C55" s="134"/>
      <c r="D55" s="73" t="s">
        <v>85</v>
      </c>
      <c r="E55" s="73">
        <v>2</v>
      </c>
      <c r="F55" s="74"/>
      <c r="G55" s="74">
        <v>2.3199999999999998</v>
      </c>
      <c r="H55" s="74"/>
      <c r="I55" s="74">
        <f t="shared" si="9"/>
        <v>2.3199999999999998</v>
      </c>
      <c r="J55" s="92">
        <f t="shared" si="8"/>
        <v>2.3199999999999998</v>
      </c>
      <c r="K55" s="75"/>
      <c r="L55" s="75"/>
      <c r="M55" s="93"/>
    </row>
    <row r="56" spans="2:13" ht="17.25" thickBot="1" x14ac:dyDescent="0.3">
      <c r="B56" s="107"/>
      <c r="C56" s="110"/>
      <c r="D56" s="57" t="s">
        <v>35</v>
      </c>
      <c r="E56" s="57">
        <v>1</v>
      </c>
      <c r="F56" s="58"/>
      <c r="G56" s="58"/>
      <c r="H56" s="58">
        <v>12.72</v>
      </c>
      <c r="I56" s="58">
        <f t="shared" ref="I56:I57" si="10">+G56+F56</f>
        <v>0</v>
      </c>
      <c r="J56" s="60"/>
      <c r="K56" s="60">
        <f>+H56</f>
        <v>12.72</v>
      </c>
      <c r="L56" s="59"/>
      <c r="M56" s="68"/>
    </row>
    <row r="57" spans="2:13" x14ac:dyDescent="0.25">
      <c r="B57" s="106" t="s">
        <v>18</v>
      </c>
      <c r="C57" s="109" t="s">
        <v>42</v>
      </c>
      <c r="D57" s="64" t="s">
        <v>88</v>
      </c>
      <c r="E57" s="64">
        <v>1</v>
      </c>
      <c r="F57" s="65">
        <v>95.61</v>
      </c>
      <c r="G57" s="65"/>
      <c r="H57" s="65"/>
      <c r="I57" s="65">
        <f t="shared" si="10"/>
        <v>95.61</v>
      </c>
      <c r="J57" s="77">
        <f t="shared" ref="J57:J63" si="11">+I57</f>
        <v>95.61</v>
      </c>
      <c r="K57" s="66"/>
      <c r="L57" s="66"/>
      <c r="M57" s="67"/>
    </row>
    <row r="58" spans="2:13" x14ac:dyDescent="0.25">
      <c r="B58" s="133"/>
      <c r="C58" s="134"/>
      <c r="D58" s="61" t="s">
        <v>86</v>
      </c>
      <c r="E58" s="61">
        <v>1</v>
      </c>
      <c r="F58" s="62">
        <v>10.25</v>
      </c>
      <c r="G58" s="62"/>
      <c r="H58" s="62"/>
      <c r="I58" s="62">
        <f>+F58</f>
        <v>10.25</v>
      </c>
      <c r="J58" s="76">
        <f t="shared" si="11"/>
        <v>10.25</v>
      </c>
      <c r="K58" s="63"/>
      <c r="L58" s="63"/>
      <c r="M58" s="94"/>
    </row>
    <row r="59" spans="2:13" ht="33" x14ac:dyDescent="0.25">
      <c r="B59" s="133"/>
      <c r="C59" s="134"/>
      <c r="D59" s="57" t="s">
        <v>79</v>
      </c>
      <c r="E59" s="57">
        <v>1</v>
      </c>
      <c r="F59" s="58"/>
      <c r="G59" s="58">
        <v>3.04</v>
      </c>
      <c r="H59" s="58"/>
      <c r="I59" s="58">
        <f t="shared" ref="I59:I64" si="12">+G59+F59</f>
        <v>3.04</v>
      </c>
      <c r="J59" s="60">
        <f t="shared" si="11"/>
        <v>3.04</v>
      </c>
      <c r="K59" s="59"/>
      <c r="L59" s="59"/>
      <c r="M59" s="68"/>
    </row>
    <row r="60" spans="2:13" ht="33" x14ac:dyDescent="0.25">
      <c r="B60" s="133"/>
      <c r="C60" s="134"/>
      <c r="D60" s="57" t="s">
        <v>80</v>
      </c>
      <c r="E60" s="73">
        <v>1</v>
      </c>
      <c r="F60" s="74"/>
      <c r="G60" s="74">
        <v>17.75</v>
      </c>
      <c r="H60" s="74"/>
      <c r="I60" s="74">
        <f t="shared" si="12"/>
        <v>17.75</v>
      </c>
      <c r="J60" s="92">
        <f t="shared" si="11"/>
        <v>17.75</v>
      </c>
      <c r="K60" s="75"/>
      <c r="L60" s="75"/>
      <c r="M60" s="93"/>
    </row>
    <row r="61" spans="2:13" ht="49.5" x14ac:dyDescent="0.25">
      <c r="B61" s="133"/>
      <c r="C61" s="134"/>
      <c r="D61" s="57" t="s">
        <v>81</v>
      </c>
      <c r="E61" s="73">
        <v>1</v>
      </c>
      <c r="F61" s="74"/>
      <c r="G61" s="74">
        <v>16.739999999999998</v>
      </c>
      <c r="H61" s="74"/>
      <c r="I61" s="74">
        <f t="shared" si="12"/>
        <v>16.739999999999998</v>
      </c>
      <c r="J61" s="92">
        <f t="shared" si="11"/>
        <v>16.739999999999998</v>
      </c>
      <c r="K61" s="75"/>
      <c r="L61" s="75"/>
      <c r="M61" s="93"/>
    </row>
    <row r="62" spans="2:13" x14ac:dyDescent="0.25">
      <c r="B62" s="133"/>
      <c r="C62" s="134"/>
      <c r="D62" s="73" t="s">
        <v>34</v>
      </c>
      <c r="E62" s="73">
        <v>1</v>
      </c>
      <c r="F62" s="74"/>
      <c r="G62" s="74"/>
      <c r="H62" s="74">
        <v>75.040000000000006</v>
      </c>
      <c r="I62" s="74"/>
      <c r="J62" s="92"/>
      <c r="K62" s="92">
        <f>+H62</f>
        <v>75.040000000000006</v>
      </c>
      <c r="L62" s="75"/>
      <c r="M62" s="93"/>
    </row>
    <row r="63" spans="2:13" x14ac:dyDescent="0.25">
      <c r="B63" s="133"/>
      <c r="C63" s="134"/>
      <c r="D63" s="73" t="s">
        <v>85</v>
      </c>
      <c r="E63" s="73">
        <v>2</v>
      </c>
      <c r="F63" s="74"/>
      <c r="G63" s="74">
        <v>2.3199999999999998</v>
      </c>
      <c r="H63" s="74"/>
      <c r="I63" s="74">
        <f t="shared" si="12"/>
        <v>2.3199999999999998</v>
      </c>
      <c r="J63" s="92">
        <f t="shared" si="11"/>
        <v>2.3199999999999998</v>
      </c>
      <c r="K63" s="75"/>
      <c r="L63" s="75"/>
      <c r="M63" s="93"/>
    </row>
    <row r="64" spans="2:13" ht="17.25" thickBot="1" x14ac:dyDescent="0.3">
      <c r="B64" s="108"/>
      <c r="C64" s="111"/>
      <c r="D64" s="70" t="s">
        <v>35</v>
      </c>
      <c r="E64" s="70">
        <v>1</v>
      </c>
      <c r="F64" s="71"/>
      <c r="G64" s="71"/>
      <c r="H64" s="71">
        <v>12.72</v>
      </c>
      <c r="I64" s="71">
        <f t="shared" si="12"/>
        <v>0</v>
      </c>
      <c r="J64" s="78"/>
      <c r="K64" s="78">
        <f>+H64</f>
        <v>12.72</v>
      </c>
      <c r="L64" s="79"/>
      <c r="M64" s="80"/>
    </row>
    <row r="65" spans="2:15" x14ac:dyDescent="0.2">
      <c r="B65" s="130" t="s">
        <v>5</v>
      </c>
      <c r="C65" s="131"/>
      <c r="D65" s="131"/>
      <c r="E65" s="132"/>
      <c r="F65" s="81">
        <f t="shared" ref="F65:M65" si="13">SUM(F11:F64)</f>
        <v>1396.2439999999997</v>
      </c>
      <c r="G65" s="81">
        <f t="shared" si="13"/>
        <v>383.85600000000011</v>
      </c>
      <c r="H65" s="81">
        <f t="shared" si="13"/>
        <v>213.85999999999999</v>
      </c>
      <c r="I65" s="81">
        <f t="shared" si="13"/>
        <v>1773.9499999999994</v>
      </c>
      <c r="J65" s="81">
        <f t="shared" si="13"/>
        <v>1773.9499999999994</v>
      </c>
      <c r="K65" s="81">
        <f t="shared" si="13"/>
        <v>213.85999999999999</v>
      </c>
      <c r="L65" s="81">
        <f t="shared" si="13"/>
        <v>0</v>
      </c>
      <c r="M65" s="81">
        <f t="shared" si="13"/>
        <v>0</v>
      </c>
    </row>
    <row r="66" spans="2:15" x14ac:dyDescent="0.2">
      <c r="B66" s="100" t="s">
        <v>6</v>
      </c>
      <c r="C66" s="101"/>
      <c r="D66" s="101"/>
      <c r="E66" s="102"/>
      <c r="F66" s="82">
        <f>+F65</f>
        <v>1396.2439999999997</v>
      </c>
      <c r="G66" s="83">
        <f>+G65</f>
        <v>383.85600000000011</v>
      </c>
      <c r="H66" s="83">
        <f>+H65</f>
        <v>213.85999999999999</v>
      </c>
      <c r="I66" s="82">
        <f>+I65</f>
        <v>1773.9499999999994</v>
      </c>
      <c r="J66" s="103">
        <f>+K65+J65</f>
        <v>1987.8099999999993</v>
      </c>
      <c r="K66" s="104"/>
      <c r="L66" s="103">
        <f>+L65+M65</f>
        <v>0</v>
      </c>
      <c r="M66" s="104"/>
      <c r="O66" s="7"/>
    </row>
    <row r="67" spans="2:15" ht="22.5" customHeight="1" x14ac:dyDescent="0.3">
      <c r="B67" s="3" t="s">
        <v>70</v>
      </c>
      <c r="C67" s="4"/>
      <c r="D67" s="4"/>
      <c r="E67" s="84">
        <f>I67*100%/I8</f>
        <v>0.63089289593743225</v>
      </c>
      <c r="F67" s="105" t="s">
        <v>71</v>
      </c>
      <c r="G67" s="95"/>
      <c r="H67" s="95"/>
      <c r="I67" s="85">
        <f>+F11</f>
        <v>203.28000000000003</v>
      </c>
      <c r="J67" s="95" t="s">
        <v>72</v>
      </c>
      <c r="K67" s="95"/>
      <c r="L67" s="86">
        <v>70</v>
      </c>
      <c r="M67" s="87" t="s">
        <v>73</v>
      </c>
    </row>
    <row r="68" spans="2:15" ht="25.5" customHeight="1" x14ac:dyDescent="0.3">
      <c r="B68" s="2" t="s">
        <v>74</v>
      </c>
      <c r="C68" s="1"/>
      <c r="D68" s="1"/>
      <c r="E68" s="84">
        <f>I68*100%/I8</f>
        <v>4.3333354023773305</v>
      </c>
      <c r="F68" s="95" t="s">
        <v>75</v>
      </c>
      <c r="G68" s="95"/>
      <c r="H68" s="95"/>
      <c r="I68" s="85">
        <f>+F65</f>
        <v>1396.2439999999997</v>
      </c>
      <c r="J68" s="96" t="s">
        <v>76</v>
      </c>
      <c r="K68" s="96"/>
      <c r="L68" s="3">
        <v>210</v>
      </c>
      <c r="M68" s="87" t="s">
        <v>73</v>
      </c>
    </row>
    <row r="69" spans="2:15" x14ac:dyDescent="0.25">
      <c r="K69" s="8"/>
    </row>
    <row r="70" spans="2:15" x14ac:dyDescent="0.25">
      <c r="F70" s="7"/>
      <c r="H70" s="7"/>
    </row>
    <row r="71" spans="2:15" x14ac:dyDescent="0.25">
      <c r="F71" s="7"/>
      <c r="G71" s="7"/>
      <c r="H71" s="7"/>
      <c r="I71" s="7"/>
    </row>
    <row r="72" spans="2:15" x14ac:dyDescent="0.25">
      <c r="F72" s="7"/>
      <c r="H72" s="7"/>
      <c r="I72" s="7"/>
    </row>
    <row r="73" spans="2:15" x14ac:dyDescent="0.25">
      <c r="F73" s="7"/>
    </row>
    <row r="74" spans="2:15" x14ac:dyDescent="0.25">
      <c r="G74" s="7"/>
    </row>
  </sheetData>
  <mergeCells count="35">
    <mergeCell ref="B11:B17"/>
    <mergeCell ref="B18:B25"/>
    <mergeCell ref="C18:C25"/>
    <mergeCell ref="C11:C17"/>
    <mergeCell ref="E9:E10"/>
    <mergeCell ref="B57:B64"/>
    <mergeCell ref="C57:C64"/>
    <mergeCell ref="B26:B33"/>
    <mergeCell ref="C26:C33"/>
    <mergeCell ref="B34:B41"/>
    <mergeCell ref="C34:C41"/>
    <mergeCell ref="B42:B49"/>
    <mergeCell ref="C42:C49"/>
    <mergeCell ref="F68:H68"/>
    <mergeCell ref="J68:K68"/>
    <mergeCell ref="B1:M1"/>
    <mergeCell ref="F7:H7"/>
    <mergeCell ref="I7:J7"/>
    <mergeCell ref="F8:H8"/>
    <mergeCell ref="B9:B10"/>
    <mergeCell ref="C9:C10"/>
    <mergeCell ref="D9:D10"/>
    <mergeCell ref="F9:F10"/>
    <mergeCell ref="G9:H9"/>
    <mergeCell ref="I9:I10"/>
    <mergeCell ref="J9:K9"/>
    <mergeCell ref="L9:M9"/>
    <mergeCell ref="B50:B56"/>
    <mergeCell ref="C50:C56"/>
    <mergeCell ref="B65:E65"/>
    <mergeCell ref="B66:E66"/>
    <mergeCell ref="J66:K66"/>
    <mergeCell ref="L66:M66"/>
    <mergeCell ref="F67:H67"/>
    <mergeCell ref="J67:K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AREAS ESTADO ACTUAL</vt:lpstr>
      <vt:lpstr>AREAS PROPUESTA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COMPANY</dc:creator>
  <cp:lastModifiedBy>Respuesta Ambiental</cp:lastModifiedBy>
  <dcterms:created xsi:type="dcterms:W3CDTF">2018-10-19T14:48:00Z</dcterms:created>
  <dcterms:modified xsi:type="dcterms:W3CDTF">2021-02-11T23:15:05Z</dcterms:modified>
</cp:coreProperties>
</file>